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P:\Biuro Wspierania Badań\SMiRP\projekty\KCP\"/>
    </mc:Choice>
  </mc:AlternateContent>
  <xr:revisionPtr revIDLastSave="0" documentId="13_ncr:1_{1EBEACBE-1E56-4699-B0D9-90B3CC24508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dsumowanie" sheetId="7" r:id="rId1"/>
    <sheet name="2025-01" sheetId="9" r:id="rId2"/>
    <sheet name="Dane" sheetId="4" r:id="rId3"/>
  </sheets>
  <definedNames>
    <definedName name="Data_nieobec">Podsumowanie!$L$4:$L$4</definedName>
    <definedName name="Nieobecnosci">Dane!$L$2:$L$4</definedName>
    <definedName name="Nr_projektu">projekt_dane[Nr projektu]</definedName>
    <definedName name="_xlnm.Print_Area" localSheetId="1">'2025-01'!$A$1:$AH$26</definedName>
    <definedName name="Pracownicy_dane">OFFSET(Dane!#REF!,0,0,COUNTA(Dane!$K:$K)-1,8)</definedName>
    <definedName name="Pracownik">OFFSET(Dane!#REF!,0,0,COUNTA(Dane!$K:$K)-1,1)</definedName>
    <definedName name="Przyczyna_nieobec">Podsumowanie!$M$4:$M$4</definedName>
    <definedName name="swieta">Dane!$A$2:$A$53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9" i="4"/>
  <c r="I30" i="4"/>
  <c r="I31" i="4"/>
  <c r="AH15" i="9" l="1"/>
  <c r="AH14" i="9"/>
  <c r="AH13" i="9"/>
  <c r="I4" i="7" l="1"/>
  <c r="H4" i="7"/>
  <c r="G4" i="7"/>
  <c r="J4" i="7" l="1"/>
  <c r="A8" i="9" a="1"/>
  <c r="A8" i="9" s="1"/>
  <c r="X6" i="7"/>
  <c r="W6" i="7"/>
  <c r="V6" i="7"/>
  <c r="A11" i="9" l="1"/>
  <c r="A10" i="9"/>
  <c r="A13" i="9"/>
  <c r="B13" i="9" s="1"/>
  <c r="A9" i="9"/>
  <c r="A15" i="9"/>
  <c r="B15" i="9" s="1"/>
  <c r="A14" i="9"/>
  <c r="B14" i="9" s="1"/>
  <c r="A16" i="9"/>
  <c r="A12" i="9"/>
  <c r="A8" i="7"/>
  <c r="A9" i="7" l="1"/>
  <c r="R6" i="7"/>
  <c r="S6" i="7"/>
  <c r="T6" i="7"/>
  <c r="U6" i="7"/>
  <c r="P6" i="7"/>
  <c r="Q6" i="7"/>
  <c r="C3" i="9"/>
  <c r="C2" i="9"/>
  <c r="B10" i="9"/>
  <c r="AH8" i="9"/>
  <c r="G8" i="7"/>
  <c r="H8" i="7"/>
  <c r="G7" i="7"/>
  <c r="I7" i="7"/>
  <c r="J7" i="7"/>
  <c r="J8" i="7"/>
  <c r="I8" i="7"/>
  <c r="H7" i="7"/>
  <c r="A10" i="7" l="1"/>
  <c r="B16" i="9"/>
  <c r="B12" i="9"/>
  <c r="B11" i="9"/>
  <c r="B9" i="9"/>
  <c r="C4" i="7"/>
  <c r="D4" i="7"/>
  <c r="E4" i="7"/>
  <c r="F4" i="7"/>
  <c r="B4" i="7"/>
  <c r="H9" i="7"/>
  <c r="B10" i="7"/>
  <c r="D9" i="7"/>
  <c r="D10" i="7"/>
  <c r="B8" i="7"/>
  <c r="C10" i="7"/>
  <c r="G9" i="7"/>
  <c r="D8" i="7"/>
  <c r="C9" i="7"/>
  <c r="J9" i="7"/>
  <c r="I9" i="7"/>
  <c r="A11" i="7" l="1"/>
  <c r="B8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H16" i="9"/>
  <c r="AH12" i="9"/>
  <c r="AH11" i="9"/>
  <c r="AH10" i="9"/>
  <c r="AH9" i="9"/>
  <c r="C6" i="9"/>
  <c r="G26" i="9" s="1"/>
  <c r="B9" i="7"/>
  <c r="D7" i="7"/>
  <c r="F7" i="7"/>
  <c r="C7" i="7"/>
  <c r="E8" i="7"/>
  <c r="B7" i="7"/>
  <c r="F9" i="7"/>
  <c r="H10" i="7"/>
  <c r="C8" i="7"/>
  <c r="E9" i="7"/>
  <c r="G10" i="7"/>
  <c r="F10" i="7"/>
  <c r="I10" i="7"/>
  <c r="E10" i="7"/>
  <c r="E7" i="7"/>
  <c r="F8" i="7"/>
  <c r="J10" i="7"/>
  <c r="A12" i="7" l="1"/>
  <c r="C20" i="9" a="1"/>
  <c r="C20" i="9" s="1"/>
  <c r="C21" i="9" a="1"/>
  <c r="C21" i="9" s="1"/>
  <c r="C19" i="9" a="1"/>
  <c r="C19" i="9" s="1"/>
  <c r="AH17" i="9"/>
  <c r="C4" i="9"/>
  <c r="D6" i="9"/>
  <c r="X4" i="9"/>
  <c r="F11" i="7"/>
  <c r="C11" i="7"/>
  <c r="G11" i="7"/>
  <c r="D11" i="7"/>
  <c r="I11" i="7"/>
  <c r="J11" i="7"/>
  <c r="E11" i="7"/>
  <c r="H11" i="7"/>
  <c r="B11" i="7"/>
  <c r="A13" i="7" l="1"/>
  <c r="D19" i="9" a="1"/>
  <c r="D19" i="9" s="1"/>
  <c r="D21" i="9" a="1"/>
  <c r="D21" i="9" s="1"/>
  <c r="D20" i="9" a="1"/>
  <c r="D20" i="9" s="1"/>
  <c r="C22" i="9"/>
  <c r="E6" i="9"/>
  <c r="F12" i="7"/>
  <c r="E12" i="7"/>
  <c r="B12" i="7"/>
  <c r="C12" i="7"/>
  <c r="I12" i="7"/>
  <c r="G12" i="7"/>
  <c r="H12" i="7"/>
  <c r="J12" i="7"/>
  <c r="D12" i="7"/>
  <c r="A14" i="7" l="1"/>
  <c r="E19" i="9" a="1"/>
  <c r="E19" i="9" s="1"/>
  <c r="E20" i="9" a="1"/>
  <c r="E20" i="9" s="1"/>
  <c r="E21" i="9" a="1"/>
  <c r="E21" i="9" s="1"/>
  <c r="D22" i="9"/>
  <c r="F6" i="9"/>
  <c r="F13" i="7"/>
  <c r="G13" i="7"/>
  <c r="E13" i="7"/>
  <c r="J13" i="7"/>
  <c r="I13" i="7"/>
  <c r="B13" i="7"/>
  <c r="C13" i="7"/>
  <c r="H13" i="7"/>
  <c r="D13" i="7"/>
  <c r="A15" i="7" l="1"/>
  <c r="F19" i="9" a="1"/>
  <c r="F19" i="9" s="1"/>
  <c r="F21" i="9" a="1"/>
  <c r="F21" i="9" s="1"/>
  <c r="F20" i="9" a="1"/>
  <c r="F20" i="9" s="1"/>
  <c r="E22" i="9"/>
  <c r="G6" i="9"/>
  <c r="D14" i="7"/>
  <c r="C14" i="7"/>
  <c r="J14" i="7"/>
  <c r="H14" i="7"/>
  <c r="G14" i="7"/>
  <c r="B14" i="7"/>
  <c r="I14" i="7"/>
  <c r="E14" i="7"/>
  <c r="F14" i="7"/>
  <c r="A16" i="7" l="1"/>
  <c r="G19" i="9" a="1"/>
  <c r="G19" i="9" s="1"/>
  <c r="G20" i="9" a="1"/>
  <c r="G20" i="9" s="1"/>
  <c r="G21" i="9" a="1"/>
  <c r="G21" i="9" s="1"/>
  <c r="F22" i="9"/>
  <c r="H6" i="9"/>
  <c r="H15" i="7"/>
  <c r="F15" i="7"/>
  <c r="G15" i="7"/>
  <c r="I15" i="7"/>
  <c r="D15" i="7"/>
  <c r="C15" i="7"/>
  <c r="J15" i="7"/>
  <c r="B15" i="7"/>
  <c r="E15" i="7"/>
  <c r="A17" i="7" l="1"/>
  <c r="H19" i="9" a="1"/>
  <c r="H19" i="9" s="1"/>
  <c r="H21" i="9" a="1"/>
  <c r="H21" i="9" s="1"/>
  <c r="H20" i="9" a="1"/>
  <c r="H20" i="9" s="1"/>
  <c r="G22" i="9"/>
  <c r="I6" i="9"/>
  <c r="G16" i="7"/>
  <c r="E16" i="7"/>
  <c r="H16" i="7"/>
  <c r="D16" i="7"/>
  <c r="I16" i="7"/>
  <c r="F16" i="7"/>
  <c r="B16" i="7"/>
  <c r="J16" i="7"/>
  <c r="C16" i="7"/>
  <c r="A18" i="7" l="1"/>
  <c r="I19" i="9" a="1"/>
  <c r="I19" i="9" s="1"/>
  <c r="I20" i="9" a="1"/>
  <c r="I20" i="9" s="1"/>
  <c r="I21" i="9" a="1"/>
  <c r="I21" i="9" s="1"/>
  <c r="H22" i="9"/>
  <c r="J6" i="9"/>
  <c r="G17" i="7"/>
  <c r="D17" i="7"/>
  <c r="E17" i="7"/>
  <c r="B17" i="7"/>
  <c r="C17" i="7"/>
  <c r="J17" i="7"/>
  <c r="F17" i="7"/>
  <c r="H17" i="7"/>
  <c r="I17" i="7"/>
  <c r="J19" i="9" l="1" a="1"/>
  <c r="J19" i="9" s="1"/>
  <c r="J21" i="9" a="1"/>
  <c r="J21" i="9" s="1"/>
  <c r="J20" i="9" a="1"/>
  <c r="J20" i="9" s="1"/>
  <c r="I22" i="9"/>
  <c r="K6" i="9"/>
  <c r="F18" i="7"/>
  <c r="D18" i="7"/>
  <c r="E18" i="7"/>
  <c r="I18" i="7"/>
  <c r="B18" i="7"/>
  <c r="G18" i="7"/>
  <c r="C18" i="7"/>
  <c r="J18" i="7"/>
  <c r="H18" i="7"/>
  <c r="K19" i="9" l="1" a="1"/>
  <c r="K19" i="9" s="1"/>
  <c r="K20" i="9" a="1"/>
  <c r="K20" i="9" s="1"/>
  <c r="K21" i="9" a="1"/>
  <c r="K21" i="9" s="1"/>
  <c r="J22" i="9"/>
  <c r="L6" i="9"/>
  <c r="L19" i="9" l="1" a="1"/>
  <c r="L19" i="9" s="1"/>
  <c r="L21" i="9" a="1"/>
  <c r="L21" i="9" s="1"/>
  <c r="L20" i="9" a="1"/>
  <c r="L20" i="9" s="1"/>
  <c r="K22" i="9"/>
  <c r="M6" i="9"/>
  <c r="I5" i="7" l="1"/>
  <c r="H5" i="7"/>
  <c r="G5" i="7"/>
  <c r="J5" i="7"/>
  <c r="C5" i="7"/>
  <c r="B5" i="7"/>
  <c r="E5" i="7"/>
  <c r="D5" i="7"/>
  <c r="F5" i="7"/>
  <c r="M19" i="9" a="1"/>
  <c r="M19" i="9" s="1"/>
  <c r="M20" i="9" a="1"/>
  <c r="M20" i="9" s="1"/>
  <c r="M21" i="9" a="1"/>
  <c r="M21" i="9" s="1"/>
  <c r="L22" i="9"/>
  <c r="N6" i="9"/>
  <c r="N19" i="9" l="1" a="1"/>
  <c r="N19" i="9" s="1"/>
  <c r="N21" i="9" a="1"/>
  <c r="N21" i="9" s="1"/>
  <c r="N20" i="9" a="1"/>
  <c r="N20" i="9" s="1"/>
  <c r="M22" i="9"/>
  <c r="O6" i="9"/>
  <c r="O19" i="9" l="1" a="1"/>
  <c r="O19" i="9" s="1"/>
  <c r="O20" i="9" a="1"/>
  <c r="O20" i="9" s="1"/>
  <c r="O21" i="9" a="1"/>
  <c r="O21" i="9" s="1"/>
  <c r="N22" i="9"/>
  <c r="P6" i="9"/>
  <c r="P19" i="9" l="1" a="1"/>
  <c r="P19" i="9" s="1"/>
  <c r="P21" i="9" a="1"/>
  <c r="P21" i="9" s="1"/>
  <c r="P20" i="9" a="1"/>
  <c r="P20" i="9" s="1"/>
  <c r="O22" i="9"/>
  <c r="Q6" i="9"/>
  <c r="Q19" i="9" l="1" a="1"/>
  <c r="Q19" i="9" s="1"/>
  <c r="Q20" i="9" a="1"/>
  <c r="Q20" i="9" s="1"/>
  <c r="Q21" i="9" a="1"/>
  <c r="Q21" i="9" s="1"/>
  <c r="P22" i="9"/>
  <c r="R6" i="9"/>
  <c r="R19" i="9" l="1" a="1"/>
  <c r="R19" i="9" s="1"/>
  <c r="R21" i="9" a="1"/>
  <c r="R21" i="9" s="1"/>
  <c r="R20" i="9" a="1"/>
  <c r="R20" i="9" s="1"/>
  <c r="Q22" i="9"/>
  <c r="S6" i="9"/>
  <c r="S19" i="9" l="1" a="1"/>
  <c r="S19" i="9" s="1"/>
  <c r="S20" i="9" a="1"/>
  <c r="S20" i="9" s="1"/>
  <c r="S21" i="9" a="1"/>
  <c r="S21" i="9" s="1"/>
  <c r="R22" i="9"/>
  <c r="T6" i="9"/>
  <c r="T19" i="9" l="1" a="1"/>
  <c r="T19" i="9" s="1"/>
  <c r="T21" i="9" a="1"/>
  <c r="T21" i="9" s="1"/>
  <c r="T20" i="9" a="1"/>
  <c r="T20" i="9" s="1"/>
  <c r="S22" i="9"/>
  <c r="U6" i="9"/>
  <c r="U19" i="9" l="1" a="1"/>
  <c r="U19" i="9" s="1"/>
  <c r="U20" i="9" a="1"/>
  <c r="U20" i="9" s="1"/>
  <c r="U21" i="9" a="1"/>
  <c r="U21" i="9" s="1"/>
  <c r="T22" i="9"/>
  <c r="V6" i="9"/>
  <c r="V19" i="9" l="1" a="1"/>
  <c r="V19" i="9" s="1"/>
  <c r="V21" i="9" a="1"/>
  <c r="V21" i="9" s="1"/>
  <c r="V20" i="9" a="1"/>
  <c r="V20" i="9" s="1"/>
  <c r="U22" i="9"/>
  <c r="W6" i="9"/>
  <c r="W19" i="9" l="1" a="1"/>
  <c r="W19" i="9" s="1"/>
  <c r="W20" i="9" a="1"/>
  <c r="W20" i="9" s="1"/>
  <c r="W21" i="9" a="1"/>
  <c r="W21" i="9" s="1"/>
  <c r="V22" i="9"/>
  <c r="X6" i="9"/>
  <c r="X19" i="9" l="1" a="1"/>
  <c r="X19" i="9" s="1"/>
  <c r="X21" i="9" a="1"/>
  <c r="X21" i="9" s="1"/>
  <c r="X20" i="9" a="1"/>
  <c r="X20" i="9" s="1"/>
  <c r="W22" i="9"/>
  <c r="Y6" i="9"/>
  <c r="Y19" i="9" l="1" a="1"/>
  <c r="Y19" i="9" s="1"/>
  <c r="Y20" i="9" a="1"/>
  <c r="Y20" i="9" s="1"/>
  <c r="Y21" i="9" a="1"/>
  <c r="Y21" i="9" s="1"/>
  <c r="X22" i="9"/>
  <c r="Z6" i="9"/>
  <c r="Z19" i="9" l="1" a="1"/>
  <c r="Z19" i="9" s="1"/>
  <c r="Z21" i="9" a="1"/>
  <c r="Z21" i="9" s="1"/>
  <c r="Z20" i="9" a="1"/>
  <c r="Z20" i="9" s="1"/>
  <c r="Y22" i="9"/>
  <c r="AA6" i="9"/>
  <c r="AA19" i="9" l="1" a="1"/>
  <c r="AA19" i="9" s="1"/>
  <c r="AA20" i="9" a="1"/>
  <c r="AA20" i="9" s="1"/>
  <c r="AA21" i="9" a="1"/>
  <c r="AA21" i="9" s="1"/>
  <c r="Z22" i="9"/>
  <c r="AB6" i="9"/>
  <c r="AB19" i="9" l="1" a="1"/>
  <c r="AB19" i="9" s="1"/>
  <c r="AB21" i="9" a="1"/>
  <c r="AB21" i="9" s="1"/>
  <c r="AB20" i="9" a="1"/>
  <c r="AB20" i="9" s="1"/>
  <c r="AA22" i="9"/>
  <c r="AC6" i="9"/>
  <c r="AC19" i="9" l="1" a="1"/>
  <c r="AC19" i="9" s="1"/>
  <c r="AC20" i="9" a="1"/>
  <c r="AC20" i="9" s="1"/>
  <c r="AC21" i="9" a="1"/>
  <c r="AC21" i="9" s="1"/>
  <c r="AB22" i="9"/>
  <c r="AD6" i="9"/>
  <c r="AD19" i="9" l="1" a="1"/>
  <c r="AD19" i="9" s="1"/>
  <c r="AD21" i="9" a="1"/>
  <c r="AD21" i="9" s="1"/>
  <c r="AD20" i="9" a="1"/>
  <c r="AD20" i="9" s="1"/>
  <c r="AC22" i="9"/>
  <c r="AE6" i="9"/>
  <c r="AE20" i="9" s="1" a="1"/>
  <c r="AE20" i="9" s="1"/>
  <c r="AE19" i="9" l="1" a="1"/>
  <c r="AE19" i="9" s="1"/>
  <c r="AE21" i="9" a="1"/>
  <c r="AE21" i="9" s="1"/>
  <c r="AD22" i="9"/>
  <c r="AF6" i="9"/>
  <c r="AF19" i="9" l="1" a="1"/>
  <c r="AF19" i="9" s="1"/>
  <c r="AF21" i="9" a="1"/>
  <c r="AF21" i="9" s="1"/>
  <c r="AF20" i="9" a="1"/>
  <c r="AF20" i="9" s="1"/>
  <c r="AE22" i="9"/>
  <c r="AG6" i="9"/>
  <c r="AG19" i="9" l="1" a="1"/>
  <c r="AG19" i="9" s="1"/>
  <c r="AG20" i="9" a="1"/>
  <c r="AG20" i="9" s="1"/>
  <c r="AH20" i="9" s="1"/>
  <c r="AG21" i="9" a="1"/>
  <c r="AG21" i="9" s="1"/>
  <c r="AH21" i="9" s="1"/>
  <c r="AF22" i="9"/>
  <c r="AH19" i="9" l="1"/>
  <c r="AG22" i="9"/>
  <c r="AH2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Gwizdek-Wiśniewska</author>
  </authors>
  <commentList>
    <comment ref="L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format daty
RRRR-MM-DD</t>
        </r>
      </text>
    </comment>
  </commentList>
</comments>
</file>

<file path=xl/sharedStrings.xml><?xml version="1.0" encoding="utf-8"?>
<sst xmlns="http://schemas.openxmlformats.org/spreadsheetml/2006/main" count="285" uniqueCount="167">
  <si>
    <t>………………………………….</t>
  </si>
  <si>
    <t>Data</t>
  </si>
  <si>
    <t>Nowy Rok, Świętej Bożej Rodzicielki</t>
  </si>
  <si>
    <t>Trzech Króli (Objawienie Pańskie)</t>
  </si>
  <si>
    <t>Wielkanoc</t>
  </si>
  <si>
    <t>Poniedziałek Wielkanocny</t>
  </si>
  <si>
    <t>Święto Pracy</t>
  </si>
  <si>
    <t>Święto Konstytucji 3 Maja</t>
  </si>
  <si>
    <t>Zesłanie Ducha Świętego (Zielone Świątki)</t>
  </si>
  <si>
    <t>Boże Ciało</t>
  </si>
  <si>
    <t>Święto Wojska Polskiego, Wniebowzięcie Najświętszej Maryi Panny</t>
  </si>
  <si>
    <t>Wszystkich Świętych</t>
  </si>
  <si>
    <t>Święto Niepodległości</t>
  </si>
  <si>
    <t>Boże Narodzenie (pierwszy dzień)</t>
  </si>
  <si>
    <t>Boże Narodzenie (drugi dzień)</t>
  </si>
  <si>
    <t>Tytuł projektu</t>
  </si>
  <si>
    <t>Karta czasu pracy/Timesheet</t>
  </si>
  <si>
    <t>Święto</t>
  </si>
  <si>
    <t>Kierownik projektu</t>
  </si>
  <si>
    <t>Nr projektu</t>
  </si>
  <si>
    <t>Nr rej. projektu</t>
  </si>
  <si>
    <t>Info. o projekcie</t>
  </si>
  <si>
    <t>Projekt 1</t>
  </si>
  <si>
    <t>Projekt 2</t>
  </si>
  <si>
    <t>Projekt 3</t>
  </si>
  <si>
    <t>Projekt 4</t>
  </si>
  <si>
    <t>Projekt 5</t>
  </si>
  <si>
    <t>Projekt 6</t>
  </si>
  <si>
    <t>Miesiąc</t>
  </si>
  <si>
    <t>Projekt</t>
  </si>
  <si>
    <t>Data rozpoczęcia pracy w projekcie</t>
  </si>
  <si>
    <t>Data zakończenia pracy w projekcie</t>
  </si>
  <si>
    <t>Rola (zgodnie z zarządzeniem)</t>
  </si>
  <si>
    <t>Projekt (nr rej.)</t>
  </si>
  <si>
    <t>Dane projektowe</t>
  </si>
  <si>
    <r>
      <t>Urlop/A</t>
    </r>
    <r>
      <rPr>
        <i/>
        <sz val="9"/>
        <rFont val="Arial"/>
        <family val="2"/>
        <charset val="238"/>
      </rPr>
      <t>nnual leave</t>
    </r>
  </si>
  <si>
    <r>
      <t>Inne nieobecności (opieka nad dzieckiem, urlop okolicznościowy itp.)/</t>
    </r>
    <r>
      <rPr>
        <i/>
        <sz val="9"/>
        <rFont val="Arial"/>
        <family val="2"/>
        <charset val="238"/>
      </rPr>
      <t>Special leave</t>
    </r>
  </si>
  <si>
    <t>powierzenie dodatkowych zadań</t>
  </si>
  <si>
    <t>Forma udziału w projekcie</t>
  </si>
  <si>
    <t>Data nieobecności/Absence date</t>
  </si>
  <si>
    <t>Przyczyna nieobecności/Absence reason</t>
  </si>
  <si>
    <t>Suma godz.</t>
  </si>
  <si>
    <t>Stawka godzinowa</t>
  </si>
  <si>
    <t>l. godz.</t>
  </si>
  <si>
    <t>Nieobecności/Absences</t>
  </si>
  <si>
    <r>
      <t>Zwolnienie lekarskie/S</t>
    </r>
    <r>
      <rPr>
        <i/>
        <sz val="8"/>
        <rFont val="Arial"/>
        <family val="2"/>
        <charset val="238"/>
      </rPr>
      <t>ick leave</t>
    </r>
  </si>
  <si>
    <t>X</t>
  </si>
  <si>
    <t>Stawka godzinowa wyn. uzpeł. brutto (brutto brutto)</t>
  </si>
  <si>
    <t>Nie zmieniać zawartości komórek z żółtym tłem (zawierają formuły)</t>
  </si>
  <si>
    <t>Okres realizacji</t>
  </si>
  <si>
    <t>Urlop/Annual leave</t>
  </si>
  <si>
    <t>Maksymalna liczba efektywnych godzin pracy w okresie powierzenia zadań</t>
  </si>
  <si>
    <t>Data/Date:</t>
  </si>
  <si>
    <t>(osoba zatrudniona/emloyee)</t>
  </si>
  <si>
    <t>(kierownik projektu lub dyrektor
supervisor or director)</t>
  </si>
  <si>
    <t>Podpis/singnature:</t>
  </si>
  <si>
    <t>Zatwierdzenie/Approval:</t>
  </si>
  <si>
    <t>2024-05-01 - 2026-05-31</t>
  </si>
  <si>
    <t>M. Piskuła</t>
  </si>
  <si>
    <t>2024-06-01 - 2034-05-31</t>
  </si>
  <si>
    <t>Uzupełnić dane na pomarańczowym tle (m.in. dane pomagające kontrolować liczbę godzin pracy w projekcie)</t>
  </si>
  <si>
    <t xml:space="preserve">Zatrudniona osoba/Name of employee                           </t>
  </si>
  <si>
    <t>Jednostka/Organisation</t>
  </si>
  <si>
    <t>Rok/Year</t>
  </si>
  <si>
    <t>Miesiąc/Month</t>
  </si>
  <si>
    <t>Dzień/Day</t>
  </si>
  <si>
    <t>Efektywna liczba godzin pracy w projekcie/No of effective work hours*</t>
  </si>
  <si>
    <t>Razem/Total</t>
  </si>
  <si>
    <t>Inne nieobecności (opieka nad dzieckiem, urlop okolicznościowy itp.)/Special leave</t>
  </si>
  <si>
    <t>Zwolnienie lekarskie/Sick leave</t>
  </si>
  <si>
    <t>* wpisz 'efektywną' liczbę godzin pracy/enter no. of 'effective' work hours</t>
  </si>
  <si>
    <t>Projekt 7</t>
  </si>
  <si>
    <t>Projekt 8</t>
  </si>
  <si>
    <t>Projekt 9</t>
  </si>
  <si>
    <r>
      <t>l. godz</t>
    </r>
    <r>
      <rPr>
        <b/>
        <sz val="8"/>
        <color theme="0"/>
        <rFont val="Arial"/>
        <family val="2"/>
        <charset val="238"/>
      </rPr>
      <t>.2</t>
    </r>
  </si>
  <si>
    <r>
      <t>l. godz.</t>
    </r>
    <r>
      <rPr>
        <b/>
        <sz val="8"/>
        <color theme="0"/>
        <rFont val="Arial"/>
        <family val="2"/>
        <charset val="238"/>
      </rPr>
      <t>3</t>
    </r>
  </si>
  <si>
    <r>
      <t>l. godz.</t>
    </r>
    <r>
      <rPr>
        <b/>
        <sz val="8"/>
        <color theme="0"/>
        <rFont val="Arial"/>
        <family val="2"/>
        <charset val="238"/>
      </rPr>
      <t>4</t>
    </r>
  </si>
  <si>
    <r>
      <t>l. godz.</t>
    </r>
    <r>
      <rPr>
        <b/>
        <sz val="8"/>
        <color theme="0"/>
        <rFont val="Arial"/>
        <family val="2"/>
        <charset val="238"/>
      </rPr>
      <t>5</t>
    </r>
  </si>
  <si>
    <r>
      <t>l. godz.</t>
    </r>
    <r>
      <rPr>
        <b/>
        <sz val="8"/>
        <color theme="0"/>
        <rFont val="Arial"/>
        <family val="2"/>
        <charset val="238"/>
      </rPr>
      <t>6</t>
    </r>
  </si>
  <si>
    <r>
      <t>l. godz.</t>
    </r>
    <r>
      <rPr>
        <b/>
        <sz val="8"/>
        <color theme="0"/>
        <rFont val="Arial"/>
        <family val="2"/>
        <charset val="238"/>
      </rPr>
      <t>7</t>
    </r>
  </si>
  <si>
    <r>
      <t>l. godz.</t>
    </r>
    <r>
      <rPr>
        <b/>
        <sz val="8"/>
        <color theme="0"/>
        <rFont val="Arial"/>
        <family val="2"/>
        <charset val="238"/>
      </rPr>
      <t>8</t>
    </r>
  </si>
  <si>
    <r>
      <t>l. godz.</t>
    </r>
    <r>
      <rPr>
        <b/>
        <sz val="8"/>
        <color theme="0"/>
        <rFont val="Arial"/>
        <family val="2"/>
        <charset val="238"/>
      </rPr>
      <t>9</t>
    </r>
  </si>
  <si>
    <t>509-18-01</t>
  </si>
  <si>
    <t>509-18-02</t>
  </si>
  <si>
    <t>509-18-03</t>
  </si>
  <si>
    <t>509-18-04</t>
  </si>
  <si>
    <t>509-18-05</t>
  </si>
  <si>
    <t>509-19-01</t>
  </si>
  <si>
    <t>509-19-02</t>
  </si>
  <si>
    <t>509-19-03</t>
  </si>
  <si>
    <t>509-19-04</t>
  </si>
  <si>
    <t>509-19-06</t>
  </si>
  <si>
    <t>509-19-05</t>
  </si>
  <si>
    <t>509-19-07</t>
  </si>
  <si>
    <t>509-19-08</t>
  </si>
  <si>
    <t>509-18-06</t>
  </si>
  <si>
    <t>509-19-09</t>
  </si>
  <si>
    <t>CROSSPATHS, WP1 Joint internationalisation strategy</t>
  </si>
  <si>
    <t>CROSSPATHS, WP2 Human Resources and skills capacity building</t>
  </si>
  <si>
    <t>CROSSPATHS, WP3 Boost the use of ERDF- funded infrastructure</t>
  </si>
  <si>
    <t>CROSSPATHS, WP4 Strategy for sustainability of the partnership</t>
  </si>
  <si>
    <t>CROSSPATHS, WP5 Dissemination, exploitation and communication</t>
  </si>
  <si>
    <t>CROSSPATHS, WP6 Project management and coordination</t>
  </si>
  <si>
    <t>FutureFoodS, WP1 Partnership coordination and management</t>
  </si>
  <si>
    <t>FutureFoodS, WP2 SRIA update and refine for sustainable food systems</t>
  </si>
  <si>
    <t>FutureFoodS, WP3 External calls (co-funded)</t>
  </si>
  <si>
    <t>FutureFoodS, WP4 Internal support instruments for additional activities</t>
  </si>
  <si>
    <t>FutureFoodS, WP5 Food Systems Observatory</t>
  </si>
  <si>
    <t>FutureFoodS, WP6 Food Systems knowledge hub &amp; the linked Food Systems living labs</t>
  </si>
  <si>
    <t>FutureFoodS, WP7 Communication, Dissemination and Exploitation</t>
  </si>
  <si>
    <t>FutureFoodS, WP8 Impact, Widening and Science to Policy</t>
  </si>
  <si>
    <t>FutureFoodS, WP9 Ethics requirements</t>
  </si>
  <si>
    <t>C. Carlberg</t>
  </si>
  <si>
    <t>2020-10-01 - 2026-09-30</t>
  </si>
  <si>
    <t>B. Gawrońska-Kozak</t>
  </si>
  <si>
    <t>M. Kaczmarek</t>
  </si>
  <si>
    <t>M. Cieślik</t>
  </si>
  <si>
    <t>T. Jeliński</t>
  </si>
  <si>
    <t>I. Kieda</t>
  </si>
  <si>
    <t>K. Wilczek</t>
  </si>
  <si>
    <t>Welcome2, WP1 Recruitment of the ERA Chair and her/his team</t>
  </si>
  <si>
    <t>Welcome2, WP2 Achieve excellence on a sustainable basis to fully capitalise on ERA</t>
  </si>
  <si>
    <t>Welcome2, WP3 Research management and administration competence</t>
  </si>
  <si>
    <t>Welcome2, WP4 Proficient execution of European Charter &amp; Code of Conduct on a sustainable basis</t>
  </si>
  <si>
    <t>Welcome2, WP5 IAR&amp;FR’s science as a public good</t>
  </si>
  <si>
    <t>Welcome2, WP6 IAR&amp;FR and WELCOME2 visibility among regional, national and European stakeholders</t>
  </si>
  <si>
    <t>Welcome2, WP7 Coordination and Management</t>
  </si>
  <si>
    <t>kierownik merytoryczny projektu</t>
  </si>
  <si>
    <t>510-28</t>
  </si>
  <si>
    <t>RIS Fellowships Activity Line</t>
  </si>
  <si>
    <t>510-29</t>
  </si>
  <si>
    <t>Inspire Activity Line (Inspire)</t>
  </si>
  <si>
    <t>510-31 (zad.4)</t>
  </si>
  <si>
    <t>RIS Professional Development. Zad. 4. WeLead</t>
  </si>
  <si>
    <t>510-31 (zad. 5)</t>
  </si>
  <si>
    <t>RIS Professional Development. Zad. 5. DeepTech</t>
  </si>
  <si>
    <t>510-38</t>
  </si>
  <si>
    <t>Grow Workshop</t>
  </si>
  <si>
    <t>510-40</t>
  </si>
  <si>
    <t>FoodEducators</t>
  </si>
  <si>
    <t>510-41</t>
  </si>
  <si>
    <t>RIS Consumer Engagement Labs</t>
  </si>
  <si>
    <t>18149-23</t>
  </si>
  <si>
    <t>21304-23</t>
  </si>
  <si>
    <t>21324-23</t>
  </si>
  <si>
    <t>21351-23</t>
  </si>
  <si>
    <t>21708-23</t>
  </si>
  <si>
    <t>19153-23</t>
  </si>
  <si>
    <t>J. Fotschki</t>
  </si>
  <si>
    <t>D. Złotkowska\</t>
  </si>
  <si>
    <t>D. Żarski</t>
  </si>
  <si>
    <t>L. Markiewicz</t>
  </si>
  <si>
    <t>J. Banasiak</t>
  </si>
  <si>
    <t>wpisz imię i nazwisko osoby</t>
  </si>
  <si>
    <t>wpisz jednostkę organizacyjną</t>
  </si>
  <si>
    <t>509-02 (WP1)</t>
  </si>
  <si>
    <t>509-02 (WP2)</t>
  </si>
  <si>
    <t>509-02 (WP3)</t>
  </si>
  <si>
    <t>509-02 (WP4)</t>
  </si>
  <si>
    <t>509-02 (WP5)</t>
  </si>
  <si>
    <t>509-02 (WP6)</t>
  </si>
  <si>
    <t>509-02 (WP7)</t>
  </si>
  <si>
    <t>Podsumowanie liczby godzin pracy w projektach</t>
  </si>
  <si>
    <t>510-32</t>
  </si>
  <si>
    <t>Foodsolutions</t>
  </si>
  <si>
    <t>D. Złotkowska</t>
  </si>
  <si>
    <t>21330-23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</si>
</sst>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"/>
    <numFmt numFmtId="165" formatCode="yyyy/mm/dd;@"/>
    <numFmt numFmtId="166" formatCode="0\ \d"/>
    <numFmt numFmtId="167" formatCode="0.0\ \h"/>
    <numFmt numFmtId="168" formatCode="yyyy/mm"/>
  </numFmts>
  <fonts count="21" x14ac:knownFonts="1"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 CE"/>
      <charset val="238"/>
    </font>
    <font>
      <b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9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0" fillId="0" borderId="13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7" fontId="9" fillId="0" borderId="24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67" fontId="9" fillId="0" borderId="2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3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6" fillId="0" borderId="36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0" fontId="8" fillId="4" borderId="4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vertical="center" wrapText="1"/>
    </xf>
    <xf numFmtId="0" fontId="14" fillId="4" borderId="0" xfId="0" applyFont="1" applyFill="1" applyAlignment="1" applyProtection="1">
      <alignment vertical="center" wrapText="1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 applyProtection="1">
      <alignment horizontal="right" vertical="center" wrapText="1"/>
      <protection locked="0"/>
    </xf>
    <xf numFmtId="14" fontId="10" fillId="5" borderId="31" xfId="0" applyNumberFormat="1" applyFont="1" applyFill="1" applyBorder="1" applyAlignment="1" applyProtection="1">
      <alignment horizontal="right" vertical="center" wrapText="1"/>
      <protection locked="0"/>
    </xf>
    <xf numFmtId="14" fontId="8" fillId="5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vertical="center" wrapText="1"/>
      <protection locked="0"/>
    </xf>
    <xf numFmtId="14" fontId="10" fillId="5" borderId="0" xfId="0" applyNumberFormat="1" applyFont="1" applyFill="1" applyAlignment="1" applyProtection="1">
      <alignment horizontal="right" vertical="center" wrapText="1"/>
      <protection locked="0"/>
    </xf>
    <xf numFmtId="0" fontId="10" fillId="5" borderId="32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right" vertical="center"/>
    </xf>
    <xf numFmtId="165" fontId="10" fillId="0" borderId="0" xfId="0" applyNumberFormat="1" applyFont="1" applyAlignment="1">
      <alignment vertical="center" wrapText="1"/>
    </xf>
    <xf numFmtId="0" fontId="16" fillId="5" borderId="0" xfId="0" applyFont="1" applyFill="1" applyAlignment="1" applyProtection="1">
      <alignment horizontal="left" vertical="center" wrapText="1"/>
      <protection locked="0"/>
    </xf>
    <xf numFmtId="168" fontId="10" fillId="0" borderId="0" xfId="0" applyNumberFormat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vertical="center" wrapText="1"/>
      <protection locked="0"/>
    </xf>
    <xf numFmtId="14" fontId="8" fillId="5" borderId="0" xfId="0" applyNumberFormat="1" applyFont="1" applyFill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vertical="center" wrapText="1"/>
      <protection locked="0"/>
    </xf>
    <xf numFmtId="0" fontId="10" fillId="5" borderId="31" xfId="0" applyFont="1" applyFill="1" applyBorder="1" applyAlignment="1" applyProtection="1">
      <alignment vertical="center" wrapText="1"/>
      <protection locked="0"/>
    </xf>
    <xf numFmtId="0" fontId="7" fillId="2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5" borderId="0" xfId="0" applyFont="1" applyFill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4" borderId="37" xfId="0" applyFont="1" applyFill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 vertical="center"/>
      <protection locked="0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4" borderId="0" xfId="0" applyFont="1" applyFill="1" applyAlignment="1">
      <alignment horizontal="left"/>
    </xf>
    <xf numFmtId="14" fontId="19" fillId="0" borderId="0" xfId="0" applyNumberFormat="1" applyFont="1" applyAlignment="1">
      <alignment horizontal="left"/>
    </xf>
    <xf numFmtId="0" fontId="1" fillId="0" borderId="0" xfId="1" applyFont="1"/>
    <xf numFmtId="0" fontId="10" fillId="6" borderId="0" xfId="0" applyFont="1" applyFill="1"/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5" fontId="20" fillId="0" borderId="0" xfId="0" applyNumberFormat="1" applyFont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</cellXfs>
  <cellStyles count="2">
    <cellStyle name="Normalny" xfId="0" builtinId="0"/>
    <cellStyle name="Normalny 3" xfId="1" xr:uid="{00000000-0005-0000-0000-000001000000}"/>
  </cellStyles>
  <dxfs count="43"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yyyy/mm/dd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yyyy/mm"/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L3:M4" totalsRowShown="0" headerRowDxfId="42" dataDxfId="40" headerRowBorderDxfId="41" tableBorderDxfId="39">
  <autoFilter ref="L3:M4" xr:uid="{00000000-0009-0000-0100-000004000000}"/>
  <tableColumns count="2">
    <tableColumn id="2" xr3:uid="{00000000-0010-0000-0000-000002000000}" name="Data nieobecności/Absence date" dataDxfId="38"/>
    <tableColumn id="1" xr3:uid="{00000000-0010-0000-0000-000001000000}" name="Przyczyna nieobecności/Absence reason" dataDxfId="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6:J18" headerRowDxfId="36" dataDxfId="34" totalsRowDxfId="32" headerRowBorderDxfId="35" tableBorderDxfId="33">
  <tableColumns count="10">
    <tableColumn id="1" xr3:uid="{00000000-0010-0000-0100-000001000000}" name="Miesiąc" totalsRowLabel="Suma" dataDxfId="31" totalsRowDxfId="30">
      <calculatedColumnFormula>EDATE(A6,1)</calculatedColumnFormula>
    </tableColumn>
    <tableColumn id="2" xr3:uid="{00000000-0010-0000-0100-000002000000}" name="l. godz." totalsRowFunction="sum" dataDxfId="29">
      <calculatedColumnFormula>IF(ISERR(VLOOKUP(B$4,INDIRECT("'"&amp;TEXT($A7,"rrrr-mm")&amp;"'!$A$8:$AH$13"),34,0)),0,VLOOKUP(B$4,INDIRECT("'"&amp;TEXT($A7,"rrrr-mm")&amp;"'!$A$8:$AH$13"),34,0))</calculatedColumnFormula>
    </tableColumn>
    <tableColumn id="3" xr3:uid="{00000000-0010-0000-0100-000003000000}" name="l. godz.2" totalsRowFunction="sum" dataDxfId="28">
      <calculatedColumnFormula>IF(ISERR(VLOOKUP(C$4,INDIRECT("'"&amp;TEXT($A7,"rrrr-mm")&amp;"'!$A$8:$AH$13"),34,0)),0,VLOOKUP(C$4,INDIRECT("'"&amp;TEXT($A7,"rrrr-mm")&amp;"'!$A$8:$AH$13"),34,0))</calculatedColumnFormula>
    </tableColumn>
    <tableColumn id="4" xr3:uid="{00000000-0010-0000-0100-000004000000}" name="l. godz.3" dataDxfId="27">
      <calculatedColumnFormula>IF(ISERR(VLOOKUP(D$4,INDIRECT("'"&amp;TEXT($A7,"rrrr-mm")&amp;"'!$A$8:$AH$13"),34,0)),0,VLOOKUP(D$4,INDIRECT("'"&amp;TEXT($A7,"rrrr-mm")&amp;"'!$A$8:$AH$13"),34,0))</calculatedColumnFormula>
    </tableColumn>
    <tableColumn id="5" xr3:uid="{00000000-0010-0000-0100-000005000000}" name="l. godz.4" dataDxfId="26">
      <calculatedColumnFormula>IF(ISERR(VLOOKUP(E$4,INDIRECT("'"&amp;TEXT($A7,"rrrr-mm")&amp;"'!$A$8:$AH$13"),34,0)),0,VLOOKUP(E$4,INDIRECT("'"&amp;TEXT($A7,"rrrr-mm")&amp;"'!$A$8:$AH$13"),34,0))</calculatedColumnFormula>
    </tableColumn>
    <tableColumn id="6" xr3:uid="{00000000-0010-0000-0100-000006000000}" name="l. godz.5" dataDxfId="25">
      <calculatedColumnFormula>IF(ISERR(VLOOKUP(F$4,INDIRECT("'"&amp;TEXT($A7,"rrrr-mm")&amp;"'!$A$8:$AH$13"),34,0)),0,VLOOKUP(F$4,INDIRECT("'"&amp;TEXT($A7,"rrrr-mm")&amp;"'!$A$8:$AH$13"),34,0))</calculatedColumnFormula>
    </tableColumn>
    <tableColumn id="10" xr3:uid="{00000000-0010-0000-0100-00000A000000}" name="l. godz.6" dataDxfId="24">
      <calculatedColumnFormula>IF(ISERR(VLOOKUP(G$4,INDIRECT("'"&amp;TEXT($A7,"rrrr-mm")&amp;"'!$A$8:$AH$13"),34,0)),0,VLOOKUP(G$4,INDIRECT("'"&amp;TEXT($A7,"rrrr-mm")&amp;"'!$A$8:$AH$13"),34,0))</calculatedColumnFormula>
    </tableColumn>
    <tableColumn id="9" xr3:uid="{00000000-0010-0000-0100-000009000000}" name="l. godz.7" dataDxfId="23">
      <calculatedColumnFormula>IF(ISERR(VLOOKUP(H$4,INDIRECT("'"&amp;TEXT($A7,"rrrr-mm")&amp;"'!$A$8:$AH$13"),34,0)),0,VLOOKUP(H$4,INDIRECT("'"&amp;TEXT($A7,"rrrr-mm")&amp;"'!$A$8:$AH$13"),34,0))</calculatedColumnFormula>
    </tableColumn>
    <tableColumn id="8" xr3:uid="{00000000-0010-0000-0100-000008000000}" name="l. godz.8" dataDxfId="22">
      <calculatedColumnFormula>IF(ISERR(VLOOKUP(I$4,INDIRECT("'"&amp;TEXT($A7,"rrrr-mm")&amp;"'!$A$8:$AH$13"),34,0)),0,VLOOKUP(I$4,INDIRECT("'"&amp;TEXT($A7,"rrrr-mm")&amp;"'!$A$8:$AH$13"),34,0))</calculatedColumnFormula>
    </tableColumn>
    <tableColumn id="7" xr3:uid="{00000000-0010-0000-0100-000007000000}" name="l. godz.9" totalsRowFunction="sum" dataDxfId="21">
      <calculatedColumnFormula>IF(ISERR(VLOOKUP(J$4,INDIRECT("'"&amp;TEXT($A7,"rrrr-mm")&amp;"'!$A$8:$AH$13"),34,0)),0,VLOOKUP(J$4,INDIRECT("'"&amp;TEXT($A7,"rrrr-mm")&amp;"'!$A$8:$AH$13"),34,0))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1" displayName="Tabela1" ref="A1:B53" totalsRowShown="0" headerRowDxfId="20">
  <autoFilter ref="A1:B53" xr:uid="{00000000-0009-0000-0100-000001000000}"/>
  <tableColumns count="2">
    <tableColumn id="1" xr3:uid="{00000000-0010-0000-0200-000001000000}" name="Data" dataDxfId="19"/>
    <tableColumn id="2" xr3:uid="{00000000-0010-0000-0200-000002000000}" name="Święto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projekt_dane" displayName="projekt_dane" ref="D1:I31" totalsRowShown="0" headerRowDxfId="17" dataDxfId="16">
  <autoFilter ref="D1:I31" xr:uid="{00000000-0009-0000-0100-000002000000}"/>
  <sortState xmlns:xlrd2="http://schemas.microsoft.com/office/spreadsheetml/2017/richdata2" ref="D2:I23">
    <sortCondition ref="D9:D23"/>
  </sortState>
  <tableColumns count="6">
    <tableColumn id="1" xr3:uid="{00000000-0010-0000-0300-000001000000}" name="Nr projektu" dataDxfId="15"/>
    <tableColumn id="2" xr3:uid="{00000000-0010-0000-0300-000002000000}" name="Tytuł projektu" dataDxfId="14"/>
    <tableColumn id="3" xr3:uid="{00000000-0010-0000-0300-000003000000}" name="Kierownik projektu" dataDxfId="13"/>
    <tableColumn id="4" xr3:uid="{00000000-0010-0000-0300-000004000000}" name="Nr rej. projektu" dataDxfId="12"/>
    <tableColumn id="6" xr3:uid="{00000000-0010-0000-0300-000006000000}" name="Okres realizacji" dataDxfId="11"/>
    <tableColumn id="5" xr3:uid="{00000000-0010-0000-0300-000005000000}" name="Info. o projekcie" dataDxfId="10">
      <calculatedColumnFormula>E2&amp;" (nr "&amp;G2&amp;", "&amp;H2&amp;"), kier. "&amp;F2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zoomScaleNormal="100" workbookViewId="0">
      <selection activeCell="P11" sqref="P11"/>
    </sheetView>
  </sheetViews>
  <sheetFormatPr defaultColWidth="9.140625" defaultRowHeight="11.25" x14ac:dyDescent="0.2"/>
  <cols>
    <col min="1" max="1" width="10.5703125" style="49" customWidth="1"/>
    <col min="2" max="10" width="8" style="49" customWidth="1"/>
    <col min="11" max="11" width="6.85546875" style="49" customWidth="1"/>
    <col min="12" max="12" width="12.7109375" style="49" customWidth="1"/>
    <col min="13" max="13" width="16.42578125" style="49" customWidth="1"/>
    <col min="14" max="14" width="6.85546875" style="49" customWidth="1"/>
    <col min="15" max="15" width="32.85546875" style="49" customWidth="1"/>
    <col min="16" max="16" width="11.140625" style="49" customWidth="1"/>
    <col min="17" max="24" width="8.85546875" style="49" customWidth="1"/>
    <col min="25" max="16384" width="9.140625" style="49"/>
  </cols>
  <sheetData>
    <row r="1" spans="1:24" x14ac:dyDescent="0.2">
      <c r="A1" s="68" t="s">
        <v>48</v>
      </c>
      <c r="B1" s="67"/>
      <c r="C1" s="67"/>
      <c r="D1" s="67"/>
      <c r="E1" s="67"/>
      <c r="F1" s="67"/>
      <c r="G1" s="67"/>
      <c r="H1" s="67"/>
      <c r="I1" s="67"/>
      <c r="J1" s="67"/>
    </row>
    <row r="2" spans="1:24" x14ac:dyDescent="0.2">
      <c r="A2" s="82" t="s">
        <v>60</v>
      </c>
      <c r="B2" s="72"/>
      <c r="C2" s="72"/>
      <c r="D2" s="72"/>
      <c r="E2" s="72"/>
      <c r="F2" s="72"/>
      <c r="G2" s="72"/>
      <c r="H2" s="72"/>
      <c r="I2" s="72"/>
      <c r="J2" s="72"/>
    </row>
    <row r="3" spans="1:24" ht="33.75" x14ac:dyDescent="0.2">
      <c r="A3" s="48" t="s">
        <v>162</v>
      </c>
      <c r="J3" s="81"/>
      <c r="L3" s="50" t="s">
        <v>39</v>
      </c>
      <c r="M3" s="50" t="s">
        <v>40</v>
      </c>
      <c r="O3" s="51" t="s">
        <v>34</v>
      </c>
      <c r="P3" s="52" t="s">
        <v>22</v>
      </c>
      <c r="Q3" s="52" t="s">
        <v>23</v>
      </c>
      <c r="R3" s="52" t="s">
        <v>24</v>
      </c>
      <c r="S3" s="52" t="s">
        <v>25</v>
      </c>
      <c r="T3" s="52" t="s">
        <v>26</v>
      </c>
      <c r="U3" s="52" t="s">
        <v>27</v>
      </c>
      <c r="V3" s="52" t="s">
        <v>71</v>
      </c>
      <c r="W3" s="52" t="s">
        <v>72</v>
      </c>
      <c r="X3" s="52" t="s">
        <v>73</v>
      </c>
    </row>
    <row r="4" spans="1:24" x14ac:dyDescent="0.2">
      <c r="A4" s="53" t="s">
        <v>29</v>
      </c>
      <c r="B4" s="63">
        <f t="shared" ref="B4:J4" si="0">P4</f>
        <v>0</v>
      </c>
      <c r="C4" s="63">
        <f t="shared" si="0"/>
        <v>0</v>
      </c>
      <c r="D4" s="63">
        <f t="shared" si="0"/>
        <v>0</v>
      </c>
      <c r="E4" s="63">
        <f t="shared" si="0"/>
        <v>0</v>
      </c>
      <c r="F4" s="63">
        <f t="shared" si="0"/>
        <v>0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54"/>
      <c r="L4" s="72"/>
      <c r="M4" s="87" t="s">
        <v>50</v>
      </c>
      <c r="N4" s="54"/>
      <c r="O4" s="79" t="s">
        <v>153</v>
      </c>
      <c r="P4" s="88"/>
      <c r="Q4" s="88"/>
      <c r="R4" s="88"/>
      <c r="S4" s="88"/>
      <c r="T4" s="88"/>
      <c r="U4" s="88"/>
      <c r="V4" s="88"/>
      <c r="W4" s="88"/>
      <c r="X4" s="88"/>
    </row>
    <row r="5" spans="1:24" x14ac:dyDescent="0.2">
      <c r="A5" s="58" t="s">
        <v>41</v>
      </c>
      <c r="B5" s="64">
        <f ca="1">SUM(Tabela5[l. godz.])</f>
        <v>0</v>
      </c>
      <c r="C5" s="64">
        <f ca="1">SUM(Tabela5[l. godz.2])</f>
        <v>0</v>
      </c>
      <c r="D5" s="64">
        <f ca="1">SUM(Tabela5[l. godz.3])</f>
        <v>0</v>
      </c>
      <c r="E5" s="64">
        <f ca="1">SUM(Tabela5[l. godz.4])</f>
        <v>0</v>
      </c>
      <c r="F5" s="64">
        <f ca="1">SUM(Tabela5[l. godz.5])</f>
        <v>0</v>
      </c>
      <c r="G5" s="64">
        <f ca="1">SUM(Tabela5[l. godz.6])</f>
        <v>0</v>
      </c>
      <c r="H5" s="64">
        <f ca="1">SUM(Tabela5[l. godz.7])</f>
        <v>0</v>
      </c>
      <c r="I5" s="64">
        <f ca="1">SUM(Tabela5[l. godz.8])</f>
        <v>0</v>
      </c>
      <c r="J5" s="65">
        <f ca="1">SUM(Tabela5[l. godz.9])</f>
        <v>0</v>
      </c>
      <c r="K5" s="54"/>
      <c r="L5" s="62"/>
      <c r="M5" s="56"/>
      <c r="N5" s="54"/>
      <c r="O5" s="79" t="s">
        <v>154</v>
      </c>
      <c r="P5" s="89"/>
      <c r="Q5" s="89"/>
      <c r="R5" s="89"/>
      <c r="S5" s="89"/>
      <c r="T5" s="89"/>
      <c r="U5" s="89"/>
      <c r="V5" s="89"/>
      <c r="W5" s="89"/>
      <c r="X5" s="89"/>
    </row>
    <row r="6" spans="1:24" x14ac:dyDescent="0.2">
      <c r="A6" s="59" t="s">
        <v>28</v>
      </c>
      <c r="B6" s="91" t="s">
        <v>43</v>
      </c>
      <c r="C6" s="91" t="s">
        <v>74</v>
      </c>
      <c r="D6" s="91" t="s">
        <v>75</v>
      </c>
      <c r="E6" s="91" t="s">
        <v>76</v>
      </c>
      <c r="F6" s="91" t="s">
        <v>77</v>
      </c>
      <c r="G6" s="91" t="s">
        <v>78</v>
      </c>
      <c r="H6" s="91" t="s">
        <v>79</v>
      </c>
      <c r="I6" s="91" t="s">
        <v>80</v>
      </c>
      <c r="J6" s="91" t="s">
        <v>81</v>
      </c>
      <c r="K6" s="60"/>
      <c r="L6" s="55"/>
      <c r="M6" s="56"/>
      <c r="N6" s="60"/>
      <c r="O6" s="61" t="s">
        <v>33</v>
      </c>
      <c r="P6" s="90" t="str">
        <f>IF(ISERROR(VLOOKUP(P4,projekt_dane[#All],4,0)),"-",VLOOKUP(P4,projekt_dane[#All],4,0))</f>
        <v>-</v>
      </c>
      <c r="Q6" s="90" t="str">
        <f>IF(ISERROR(VLOOKUP(Q4,projekt_dane[#All],4,0)),"-",VLOOKUP(Q4,projekt_dane[#All],4,0))</f>
        <v>-</v>
      </c>
      <c r="R6" s="90" t="str">
        <f>IF(ISERROR(VLOOKUP(R4,projekt_dane[#All],4,0)),"-",VLOOKUP(R4,projekt_dane[#All],4,0))</f>
        <v>-</v>
      </c>
      <c r="S6" s="90" t="str">
        <f>IF(ISERROR(VLOOKUP(S4,projekt_dane[#All],4,0)),"-",VLOOKUP(S4,projekt_dane[#All],4,0))</f>
        <v>-</v>
      </c>
      <c r="T6" s="90" t="str">
        <f>IF(ISERROR(VLOOKUP(T4,projekt_dane[#All],4,0)),"-",VLOOKUP(T4,projekt_dane[#All],4,0))</f>
        <v>-</v>
      </c>
      <c r="U6" s="90" t="str">
        <f>IF(ISERROR(VLOOKUP(U4,projekt_dane[#All],4,0)),"-",VLOOKUP(U4,projekt_dane[#All],4,0))</f>
        <v>-</v>
      </c>
      <c r="V6" s="90" t="str">
        <f>IF(ISERROR(VLOOKUP(V4,projekt_dane[#All],4,0)),"-",VLOOKUP(V4,projekt_dane[#All],4,0))</f>
        <v>-</v>
      </c>
      <c r="W6" s="90" t="str">
        <f>IF(ISERROR(VLOOKUP(W4,projekt_dane[#All],4,0)),"-",VLOOKUP(W4,projekt_dane[#All],4,0))</f>
        <v>-</v>
      </c>
      <c r="X6" s="90" t="str">
        <f>IF(ISERROR(VLOOKUP(X4,projekt_dane[#All],4,0)),"-",VLOOKUP(X4,projekt_dane[#All],4,0))</f>
        <v>-</v>
      </c>
    </row>
    <row r="7" spans="1:24" ht="33.75" x14ac:dyDescent="0.2">
      <c r="A7" s="80">
        <v>45658</v>
      </c>
      <c r="B7" s="66">
        <f t="shared" ref="B7:J18" ca="1" si="1">IF(ISERR(VLOOKUP(B$4,INDIRECT("'"&amp;TEXT($A7,"rrrr-mm")&amp;"'!$A$8:$AH$13"),34,0)),0,VLOOKUP(B$4,INDIRECT("'"&amp;TEXT($A7,"rrrr-mm")&amp;"'!$A$8:$AH$13"),34,0))</f>
        <v>0</v>
      </c>
      <c r="C7" s="66">
        <f t="shared" ca="1" si="1"/>
        <v>0</v>
      </c>
      <c r="D7" s="66">
        <f t="shared" ca="1" si="1"/>
        <v>0</v>
      </c>
      <c r="E7" s="66">
        <f t="shared" ca="1" si="1"/>
        <v>0</v>
      </c>
      <c r="F7" s="66">
        <f t="shared" ca="1" si="1"/>
        <v>0</v>
      </c>
      <c r="G7" s="66">
        <f t="shared" ca="1" si="1"/>
        <v>0</v>
      </c>
      <c r="H7" s="66">
        <f t="shared" ca="1" si="1"/>
        <v>0</v>
      </c>
      <c r="I7" s="66">
        <f t="shared" ca="1" si="1"/>
        <v>0</v>
      </c>
      <c r="J7" s="66">
        <f t="shared" ca="1" si="1"/>
        <v>0</v>
      </c>
      <c r="K7" s="60"/>
      <c r="L7" s="62"/>
      <c r="M7" s="56"/>
      <c r="N7" s="60"/>
      <c r="O7" s="49" t="s">
        <v>38</v>
      </c>
      <c r="P7" s="70" t="s">
        <v>37</v>
      </c>
      <c r="Q7" s="83"/>
      <c r="R7" s="83"/>
      <c r="S7" s="83"/>
      <c r="T7" s="83"/>
      <c r="U7" s="83"/>
      <c r="V7" s="83"/>
      <c r="W7" s="83"/>
      <c r="X7" s="83"/>
    </row>
    <row r="8" spans="1:24" x14ac:dyDescent="0.2">
      <c r="A8" s="80">
        <f t="shared" ref="A8:A18" si="2">EDATE(A7,1)</f>
        <v>45689</v>
      </c>
      <c r="B8" s="66">
        <f t="shared" ca="1" si="1"/>
        <v>0</v>
      </c>
      <c r="C8" s="66">
        <f t="shared" ca="1" si="1"/>
        <v>0</v>
      </c>
      <c r="D8" s="66">
        <f t="shared" ca="1" si="1"/>
        <v>0</v>
      </c>
      <c r="E8" s="66">
        <f t="shared" ca="1" si="1"/>
        <v>0</v>
      </c>
      <c r="F8" s="66">
        <f t="shared" ca="1" si="1"/>
        <v>0</v>
      </c>
      <c r="G8" s="66">
        <f t="shared" ca="1" si="1"/>
        <v>0</v>
      </c>
      <c r="H8" s="66">
        <f t="shared" ca="1" si="1"/>
        <v>0</v>
      </c>
      <c r="I8" s="66">
        <f t="shared" ca="1" si="1"/>
        <v>0</v>
      </c>
      <c r="J8" s="66">
        <f t="shared" ca="1" si="1"/>
        <v>0</v>
      </c>
      <c r="K8" s="60"/>
      <c r="L8" s="62"/>
      <c r="M8" s="56"/>
      <c r="N8" s="60"/>
      <c r="O8" s="61" t="s">
        <v>30</v>
      </c>
      <c r="P8" s="71"/>
      <c r="Q8" s="84"/>
      <c r="R8" s="84"/>
      <c r="S8" s="84"/>
      <c r="T8" s="84"/>
      <c r="U8" s="84"/>
      <c r="V8" s="84"/>
      <c r="W8" s="84"/>
      <c r="X8" s="84"/>
    </row>
    <row r="9" spans="1:24" x14ac:dyDescent="0.2">
      <c r="A9" s="80">
        <f t="shared" si="2"/>
        <v>45717</v>
      </c>
      <c r="B9" s="66">
        <f t="shared" ca="1" si="1"/>
        <v>0</v>
      </c>
      <c r="C9" s="66">
        <f t="shared" ca="1" si="1"/>
        <v>0</v>
      </c>
      <c r="D9" s="66">
        <f t="shared" ca="1" si="1"/>
        <v>0</v>
      </c>
      <c r="E9" s="66">
        <f t="shared" ca="1" si="1"/>
        <v>0</v>
      </c>
      <c r="F9" s="66">
        <f t="shared" ca="1" si="1"/>
        <v>0</v>
      </c>
      <c r="G9" s="66">
        <f t="shared" ca="1" si="1"/>
        <v>0</v>
      </c>
      <c r="H9" s="66">
        <f t="shared" ca="1" si="1"/>
        <v>0</v>
      </c>
      <c r="I9" s="66">
        <f t="shared" ca="1" si="1"/>
        <v>0</v>
      </c>
      <c r="J9" s="66">
        <f t="shared" ca="1" si="1"/>
        <v>0</v>
      </c>
      <c r="K9" s="60"/>
      <c r="L9" s="55"/>
      <c r="M9" s="56"/>
      <c r="N9" s="60"/>
      <c r="O9" s="49" t="s">
        <v>31</v>
      </c>
      <c r="P9" s="75"/>
      <c r="Q9" s="83"/>
      <c r="R9" s="83"/>
      <c r="S9" s="83"/>
      <c r="T9" s="83"/>
      <c r="U9" s="83"/>
      <c r="V9" s="83"/>
      <c r="W9" s="83"/>
      <c r="X9" s="83"/>
    </row>
    <row r="10" spans="1:24" ht="22.5" x14ac:dyDescent="0.2">
      <c r="A10" s="80">
        <f t="shared" si="2"/>
        <v>45748</v>
      </c>
      <c r="B10" s="66">
        <f t="shared" ca="1" si="1"/>
        <v>0</v>
      </c>
      <c r="C10" s="66">
        <f t="shared" ca="1" si="1"/>
        <v>0</v>
      </c>
      <c r="D10" s="66">
        <f t="shared" ca="1" si="1"/>
        <v>0</v>
      </c>
      <c r="E10" s="66">
        <f t="shared" ca="1" si="1"/>
        <v>0</v>
      </c>
      <c r="F10" s="66">
        <f t="shared" ca="1" si="1"/>
        <v>0</v>
      </c>
      <c r="G10" s="66">
        <f t="shared" ca="1" si="1"/>
        <v>0</v>
      </c>
      <c r="H10" s="66">
        <f t="shared" ca="1" si="1"/>
        <v>0</v>
      </c>
      <c r="I10" s="66">
        <f t="shared" ca="1" si="1"/>
        <v>0</v>
      </c>
      <c r="J10" s="66">
        <f t="shared" ca="1" si="1"/>
        <v>0</v>
      </c>
      <c r="L10" s="48"/>
      <c r="O10" s="49" t="s">
        <v>51</v>
      </c>
      <c r="P10" s="70"/>
      <c r="Q10" s="83"/>
      <c r="R10" s="83"/>
      <c r="S10" s="83"/>
      <c r="T10" s="83"/>
      <c r="U10" s="83"/>
      <c r="V10" s="83"/>
      <c r="W10" s="83"/>
      <c r="X10" s="83"/>
    </row>
    <row r="11" spans="1:24" ht="33.75" x14ac:dyDescent="0.2">
      <c r="A11" s="80">
        <f t="shared" si="2"/>
        <v>45778</v>
      </c>
      <c r="B11" s="66">
        <f t="shared" ca="1" si="1"/>
        <v>0</v>
      </c>
      <c r="C11" s="66">
        <f t="shared" ca="1" si="1"/>
        <v>0</v>
      </c>
      <c r="D11" s="66">
        <f t="shared" ca="1" si="1"/>
        <v>0</v>
      </c>
      <c r="E11" s="66">
        <f t="shared" ca="1" si="1"/>
        <v>0</v>
      </c>
      <c r="F11" s="66">
        <f t="shared" ca="1" si="1"/>
        <v>0</v>
      </c>
      <c r="G11" s="66">
        <f t="shared" ca="1" si="1"/>
        <v>0</v>
      </c>
      <c r="H11" s="66">
        <f t="shared" ca="1" si="1"/>
        <v>0</v>
      </c>
      <c r="I11" s="66">
        <f t="shared" ca="1" si="1"/>
        <v>0</v>
      </c>
      <c r="J11" s="66">
        <f t="shared" ca="1" si="1"/>
        <v>0</v>
      </c>
      <c r="L11" s="48"/>
      <c r="O11" s="49" t="s">
        <v>32</v>
      </c>
      <c r="P11" s="70" t="s">
        <v>127</v>
      </c>
      <c r="Q11" s="70"/>
      <c r="R11" s="70"/>
      <c r="S11" s="70"/>
      <c r="T11" s="70"/>
      <c r="U11" s="70"/>
      <c r="V11" s="70"/>
      <c r="W11" s="70"/>
      <c r="X11" s="70"/>
    </row>
    <row r="12" spans="1:24" ht="22.5" x14ac:dyDescent="0.2">
      <c r="A12" s="80">
        <f t="shared" si="2"/>
        <v>45809</v>
      </c>
      <c r="B12" s="66">
        <f t="shared" ca="1" si="1"/>
        <v>0</v>
      </c>
      <c r="C12" s="66">
        <f t="shared" ca="1" si="1"/>
        <v>0</v>
      </c>
      <c r="D12" s="66">
        <f t="shared" ca="1" si="1"/>
        <v>0</v>
      </c>
      <c r="E12" s="66">
        <f t="shared" ca="1" si="1"/>
        <v>0</v>
      </c>
      <c r="F12" s="66">
        <f t="shared" ca="1" si="1"/>
        <v>0</v>
      </c>
      <c r="G12" s="66">
        <f t="shared" ca="1" si="1"/>
        <v>0</v>
      </c>
      <c r="H12" s="66">
        <f t="shared" ca="1" si="1"/>
        <v>0</v>
      </c>
      <c r="I12" s="66">
        <f t="shared" ca="1" si="1"/>
        <v>0</v>
      </c>
      <c r="J12" s="66">
        <f t="shared" ca="1" si="1"/>
        <v>0</v>
      </c>
      <c r="L12" s="48"/>
      <c r="O12" s="49" t="s">
        <v>47</v>
      </c>
      <c r="P12" s="76"/>
      <c r="Q12" s="70"/>
      <c r="R12" s="70"/>
      <c r="S12" s="70"/>
      <c r="T12" s="70"/>
      <c r="U12" s="70"/>
      <c r="V12" s="70"/>
      <c r="W12" s="70"/>
      <c r="X12" s="70"/>
    </row>
    <row r="13" spans="1:24" x14ac:dyDescent="0.2">
      <c r="A13" s="80">
        <f t="shared" si="2"/>
        <v>45839</v>
      </c>
      <c r="B13" s="66">
        <f t="shared" ca="1" si="1"/>
        <v>0</v>
      </c>
      <c r="C13" s="66">
        <f t="shared" ca="1" si="1"/>
        <v>0</v>
      </c>
      <c r="D13" s="66">
        <f t="shared" ca="1" si="1"/>
        <v>0</v>
      </c>
      <c r="E13" s="66">
        <f t="shared" ca="1" si="1"/>
        <v>0</v>
      </c>
      <c r="F13" s="66">
        <f t="shared" ca="1" si="1"/>
        <v>0</v>
      </c>
      <c r="G13" s="66">
        <f t="shared" ca="1" si="1"/>
        <v>0</v>
      </c>
      <c r="H13" s="66">
        <f t="shared" ca="1" si="1"/>
        <v>0</v>
      </c>
      <c r="I13" s="66">
        <f t="shared" ca="1" si="1"/>
        <v>0</v>
      </c>
      <c r="J13" s="66">
        <f t="shared" ca="1" si="1"/>
        <v>0</v>
      </c>
      <c r="L13" s="48"/>
      <c r="O13" s="61" t="s">
        <v>30</v>
      </c>
      <c r="P13" s="61"/>
      <c r="Q13" s="61"/>
      <c r="R13" s="61"/>
      <c r="S13" s="61"/>
      <c r="T13" s="61"/>
      <c r="U13" s="61"/>
      <c r="V13" s="61"/>
      <c r="W13" s="61"/>
      <c r="X13" s="61"/>
    </row>
    <row r="14" spans="1:24" x14ac:dyDescent="0.2">
      <c r="A14" s="80">
        <f t="shared" si="2"/>
        <v>45870</v>
      </c>
      <c r="B14" s="66">
        <f t="shared" ca="1" si="1"/>
        <v>0</v>
      </c>
      <c r="C14" s="66">
        <f t="shared" ca="1" si="1"/>
        <v>0</v>
      </c>
      <c r="D14" s="66">
        <f t="shared" ca="1" si="1"/>
        <v>0</v>
      </c>
      <c r="E14" s="66">
        <f t="shared" ca="1" si="1"/>
        <v>0</v>
      </c>
      <c r="F14" s="66">
        <f t="shared" ca="1" si="1"/>
        <v>0</v>
      </c>
      <c r="G14" s="66">
        <f t="shared" ca="1" si="1"/>
        <v>0</v>
      </c>
      <c r="H14" s="66">
        <f t="shared" ca="1" si="1"/>
        <v>0</v>
      </c>
      <c r="I14" s="66">
        <f t="shared" ca="1" si="1"/>
        <v>0</v>
      </c>
      <c r="J14" s="66">
        <f t="shared" ca="1" si="1"/>
        <v>0</v>
      </c>
      <c r="O14" s="49" t="s">
        <v>31</v>
      </c>
    </row>
    <row r="15" spans="1:24" ht="22.5" x14ac:dyDescent="0.2">
      <c r="A15" s="80">
        <f t="shared" si="2"/>
        <v>45901</v>
      </c>
      <c r="B15" s="66">
        <f t="shared" ca="1" si="1"/>
        <v>0</v>
      </c>
      <c r="C15" s="66">
        <f t="shared" ca="1" si="1"/>
        <v>0</v>
      </c>
      <c r="D15" s="66">
        <f t="shared" ca="1" si="1"/>
        <v>0</v>
      </c>
      <c r="E15" s="66">
        <f t="shared" ca="1" si="1"/>
        <v>0</v>
      </c>
      <c r="F15" s="66">
        <f t="shared" ca="1" si="1"/>
        <v>0</v>
      </c>
      <c r="G15" s="66">
        <f t="shared" ca="1" si="1"/>
        <v>0</v>
      </c>
      <c r="H15" s="66">
        <f t="shared" ca="1" si="1"/>
        <v>0</v>
      </c>
      <c r="I15" s="66">
        <f t="shared" ca="1" si="1"/>
        <v>0</v>
      </c>
      <c r="J15" s="66">
        <f t="shared" ca="1" si="1"/>
        <v>0</v>
      </c>
      <c r="O15" s="49" t="s">
        <v>51</v>
      </c>
    </row>
    <row r="16" spans="1:24" x14ac:dyDescent="0.2">
      <c r="A16" s="80">
        <f t="shared" si="2"/>
        <v>45931</v>
      </c>
      <c r="B16" s="66">
        <f t="shared" ca="1" si="1"/>
        <v>0</v>
      </c>
      <c r="C16" s="66">
        <f t="shared" ca="1" si="1"/>
        <v>0</v>
      </c>
      <c r="D16" s="66">
        <f t="shared" ca="1" si="1"/>
        <v>0</v>
      </c>
      <c r="E16" s="66">
        <f t="shared" ca="1" si="1"/>
        <v>0</v>
      </c>
      <c r="F16" s="66">
        <f t="shared" ca="1" si="1"/>
        <v>0</v>
      </c>
      <c r="G16" s="66">
        <f t="shared" ca="1" si="1"/>
        <v>0</v>
      </c>
      <c r="H16" s="66">
        <f t="shared" ca="1" si="1"/>
        <v>0</v>
      </c>
      <c r="I16" s="66">
        <f t="shared" ca="1" si="1"/>
        <v>0</v>
      </c>
      <c r="J16" s="66">
        <f t="shared" ca="1" si="1"/>
        <v>0</v>
      </c>
      <c r="O16" s="49" t="s">
        <v>32</v>
      </c>
      <c r="P16" s="57"/>
      <c r="Q16" s="57"/>
      <c r="R16" s="57"/>
      <c r="S16" s="57"/>
      <c r="T16" s="57"/>
      <c r="U16" s="57"/>
      <c r="V16" s="57"/>
      <c r="W16" s="57"/>
      <c r="X16" s="57"/>
    </row>
    <row r="17" spans="1:24" x14ac:dyDescent="0.2">
      <c r="A17" s="80">
        <f t="shared" si="2"/>
        <v>45962</v>
      </c>
      <c r="B17" s="66">
        <f t="shared" ca="1" si="1"/>
        <v>0</v>
      </c>
      <c r="C17" s="66">
        <f t="shared" ca="1" si="1"/>
        <v>0</v>
      </c>
      <c r="D17" s="66">
        <f t="shared" ca="1" si="1"/>
        <v>0</v>
      </c>
      <c r="E17" s="66">
        <f t="shared" ca="1" si="1"/>
        <v>0</v>
      </c>
      <c r="F17" s="66">
        <f t="shared" ca="1" si="1"/>
        <v>0</v>
      </c>
      <c r="G17" s="66">
        <f t="shared" ca="1" si="1"/>
        <v>0</v>
      </c>
      <c r="H17" s="66">
        <f t="shared" ca="1" si="1"/>
        <v>0</v>
      </c>
      <c r="I17" s="66">
        <f t="shared" ca="1" si="1"/>
        <v>0</v>
      </c>
      <c r="J17" s="66">
        <f t="shared" ca="1" si="1"/>
        <v>0</v>
      </c>
      <c r="O17" s="49" t="s">
        <v>42</v>
      </c>
      <c r="P17" s="57"/>
      <c r="Q17" s="57"/>
      <c r="R17" s="57"/>
      <c r="S17" s="57"/>
      <c r="T17" s="57"/>
      <c r="U17" s="57"/>
      <c r="V17" s="57"/>
      <c r="W17" s="57"/>
      <c r="X17" s="57"/>
    </row>
    <row r="18" spans="1:24" x14ac:dyDescent="0.2">
      <c r="A18" s="80">
        <f t="shared" si="2"/>
        <v>45992</v>
      </c>
      <c r="B18" s="66">
        <f t="shared" ca="1" si="1"/>
        <v>0</v>
      </c>
      <c r="C18" s="66">
        <f t="shared" ca="1" si="1"/>
        <v>0</v>
      </c>
      <c r="D18" s="66">
        <f t="shared" ca="1" si="1"/>
        <v>0</v>
      </c>
      <c r="E18" s="66">
        <f t="shared" ca="1" si="1"/>
        <v>0</v>
      </c>
      <c r="F18" s="66">
        <f t="shared" ca="1" si="1"/>
        <v>0</v>
      </c>
      <c r="G18" s="66">
        <f t="shared" ca="1" si="1"/>
        <v>0</v>
      </c>
      <c r="H18" s="66">
        <f t="shared" ca="1" si="1"/>
        <v>0</v>
      </c>
      <c r="I18" s="66">
        <f t="shared" ca="1" si="1"/>
        <v>0</v>
      </c>
      <c r="J18" s="66">
        <f t="shared" ca="1" si="1"/>
        <v>0</v>
      </c>
      <c r="O18" s="61" t="s">
        <v>30</v>
      </c>
      <c r="P18" s="61"/>
      <c r="Q18" s="61"/>
      <c r="R18" s="61"/>
      <c r="S18" s="61"/>
      <c r="T18" s="61"/>
      <c r="U18" s="61"/>
      <c r="V18" s="61"/>
      <c r="W18" s="61"/>
      <c r="X18" s="61"/>
    </row>
    <row r="19" spans="1:24" x14ac:dyDescent="0.2">
      <c r="O19" s="49" t="s">
        <v>31</v>
      </c>
    </row>
    <row r="20" spans="1:24" ht="21.75" customHeight="1" x14ac:dyDescent="0.2">
      <c r="O20" s="49" t="s">
        <v>51</v>
      </c>
    </row>
    <row r="21" spans="1:24" x14ac:dyDescent="0.2">
      <c r="O21" s="49" t="s">
        <v>32</v>
      </c>
      <c r="P21" s="57"/>
      <c r="Q21" s="57"/>
      <c r="R21" s="57"/>
      <c r="S21" s="57"/>
      <c r="T21" s="57"/>
      <c r="U21" s="57"/>
      <c r="V21" s="57"/>
      <c r="W21" s="57"/>
      <c r="X21" s="57"/>
    </row>
    <row r="22" spans="1:24" x14ac:dyDescent="0.2">
      <c r="O22" s="49" t="s">
        <v>42</v>
      </c>
    </row>
    <row r="24" spans="1:24" x14ac:dyDescent="0.2">
      <c r="A24" s="74"/>
    </row>
    <row r="25" spans="1:24" x14ac:dyDescent="0.2">
      <c r="A25" s="74"/>
    </row>
    <row r="26" spans="1:24" x14ac:dyDescent="0.2">
      <c r="A26" s="74"/>
    </row>
    <row r="27" spans="1:24" x14ac:dyDescent="0.2">
      <c r="A27" s="74"/>
    </row>
    <row r="28" spans="1:24" x14ac:dyDescent="0.2">
      <c r="A28" s="74"/>
    </row>
    <row r="29" spans="1:24" x14ac:dyDescent="0.2">
      <c r="A29" s="74"/>
    </row>
    <row r="30" spans="1:24" x14ac:dyDescent="0.2">
      <c r="A30" s="74"/>
    </row>
    <row r="31" spans="1:24" x14ac:dyDescent="0.2">
      <c r="A31" s="74"/>
    </row>
    <row r="32" spans="1:24" x14ac:dyDescent="0.2">
      <c r="A32" s="74"/>
    </row>
  </sheetData>
  <phoneticPr fontId="15" type="noConversion"/>
  <conditionalFormatting sqref="B5:I5">
    <cfRule type="expression" dxfId="9" priority="1">
      <formula>B5&gt;P10</formula>
    </cfRule>
  </conditionalFormatting>
  <conditionalFormatting sqref="J5">
    <cfRule type="expression" dxfId="8" priority="5">
      <formula>J5&gt;U10</formula>
    </cfRule>
  </conditionalFormatting>
  <dataValidations count="5">
    <dataValidation type="list" allowBlank="1" showInputMessage="1" showErrorMessage="1" sqref="P7:X7" xr:uid="{00000000-0002-0000-0000-000000000000}">
      <formula1>"powierzenie dodatkowych zadań, oddelegowanie"</formula1>
    </dataValidation>
    <dataValidation type="list" allowBlank="1" showInputMessage="1" showErrorMessage="1" sqref="P21:X21 P11:X11 P16:X16" xr:uid="{00000000-0002-0000-0000-000001000000}">
      <formula1>"kierownik merytoryczny projektu,koordynator projektu,główny wykonawca,członek zespołu,pomocniczy członek zespołu,specjalista/ekspert"</formula1>
    </dataValidation>
    <dataValidation allowBlank="1" showInputMessage="1" showErrorMessage="1" sqref="P17:X17 P22:X22" xr:uid="{00000000-0002-0000-0000-000002000000}"/>
    <dataValidation type="list" allowBlank="1" showInputMessage="1" showErrorMessage="1" sqref="M4" xr:uid="{00000000-0002-0000-0000-000003000000}">
      <formula1>Nieobecnosci</formula1>
    </dataValidation>
    <dataValidation type="list" allowBlank="1" showInputMessage="1" showErrorMessage="1" sqref="P4:X4" xr:uid="{00000000-0002-0000-0000-000004000000}">
      <formula1>Nr_projektu</formula1>
    </dataValidation>
  </dataValidation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8"/>
  <sheetViews>
    <sheetView showZeros="0" view="pageBreakPreview" zoomScaleNormal="100" zoomScaleSheetLayoutView="100" workbookViewId="0">
      <selection activeCell="AB9" sqref="AB9"/>
    </sheetView>
  </sheetViews>
  <sheetFormatPr defaultColWidth="9.140625" defaultRowHeight="12" x14ac:dyDescent="0.2"/>
  <cols>
    <col min="1" max="1" width="8.28515625" style="11" customWidth="1"/>
    <col min="2" max="2" width="46.5703125" style="11" customWidth="1"/>
    <col min="3" max="33" width="3.140625" style="11" customWidth="1"/>
    <col min="34" max="34" width="7.42578125" style="11" customWidth="1"/>
    <col min="35" max="35" width="6.28515625" style="11" customWidth="1"/>
    <col min="36" max="16384" width="9.140625" style="11"/>
  </cols>
  <sheetData>
    <row r="1" spans="1:35" ht="24.75" customHeight="1" thickBot="1" x14ac:dyDescent="0.2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"/>
    </row>
    <row r="2" spans="1:35" ht="26.25" customHeight="1" thickBot="1" x14ac:dyDescent="0.25">
      <c r="A2" s="101" t="s">
        <v>61</v>
      </c>
      <c r="B2" s="102"/>
      <c r="C2" s="103" t="str">
        <f>Podsumowanie!O4</f>
        <v>wpisz imię i nazwisko osoby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5"/>
    </row>
    <row r="3" spans="1:35" ht="13.5" customHeight="1" thickBot="1" x14ac:dyDescent="0.25">
      <c r="A3" s="101" t="s">
        <v>62</v>
      </c>
      <c r="B3" s="102"/>
      <c r="C3" s="103" t="str">
        <f>Podsumowanie!O5</f>
        <v>wpisz jednostkę organizacyjną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5"/>
    </row>
    <row r="4" spans="1:35" ht="12.75" customHeight="1" thickBot="1" x14ac:dyDescent="0.25">
      <c r="A4" s="101" t="s">
        <v>63</v>
      </c>
      <c r="B4" s="102"/>
      <c r="C4" s="103" t="str">
        <f ca="1">TEXT(C6,"rrrr")</f>
        <v>2025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1" t="s">
        <v>64</v>
      </c>
      <c r="R4" s="107"/>
      <c r="S4" s="107"/>
      <c r="T4" s="107"/>
      <c r="U4" s="107"/>
      <c r="V4" s="107"/>
      <c r="W4" s="102"/>
      <c r="X4" s="103" t="str">
        <f ca="1">TEXT(C6,"mmmm")</f>
        <v>styczeń</v>
      </c>
      <c r="Y4" s="104"/>
      <c r="Z4" s="104"/>
      <c r="AA4" s="104"/>
      <c r="AB4" s="104"/>
      <c r="AC4" s="104"/>
      <c r="AD4" s="104"/>
      <c r="AE4" s="104"/>
      <c r="AF4" s="104"/>
      <c r="AG4" s="104"/>
      <c r="AH4" s="105"/>
    </row>
    <row r="5" spans="1:35" ht="12.75" thickBot="1" x14ac:dyDescent="0.2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"/>
    </row>
    <row r="6" spans="1:35" s="18" customFormat="1" ht="27" customHeight="1" thickBot="1" x14ac:dyDescent="0.25">
      <c r="A6" s="108" t="s">
        <v>65</v>
      </c>
      <c r="B6" s="109"/>
      <c r="C6" s="14">
        <f ca="1">(RIGHT(CELL("nazwa_pliku",A1),7)&amp;"-01")*1</f>
        <v>45658</v>
      </c>
      <c r="D6" s="15">
        <f ca="1">IF(ISERROR(C$6+1),"",IF((TEXT(C$6+1,"mm")=TEXT(C$6,"mm"))+(C$6=""),C$6+1,""))</f>
        <v>45659</v>
      </c>
      <c r="E6" s="15">
        <f t="shared" ref="E6:AG6" ca="1" si="0">IF(ISERROR(D$6+1),"",IF((TEXT(D$6+1,"mm")=TEXT(D$6,"mm"))+(D$6=""),D$6+1,""))</f>
        <v>45660</v>
      </c>
      <c r="F6" s="15">
        <f t="shared" ca="1" si="0"/>
        <v>45661</v>
      </c>
      <c r="G6" s="15">
        <f t="shared" ca="1" si="0"/>
        <v>45662</v>
      </c>
      <c r="H6" s="15">
        <f t="shared" ca="1" si="0"/>
        <v>45663</v>
      </c>
      <c r="I6" s="15">
        <f t="shared" ca="1" si="0"/>
        <v>45664</v>
      </c>
      <c r="J6" s="15">
        <f t="shared" ca="1" si="0"/>
        <v>45665</v>
      </c>
      <c r="K6" s="15">
        <f t="shared" ca="1" si="0"/>
        <v>45666</v>
      </c>
      <c r="L6" s="15">
        <f t="shared" ca="1" si="0"/>
        <v>45667</v>
      </c>
      <c r="M6" s="15">
        <f t="shared" ca="1" si="0"/>
        <v>45668</v>
      </c>
      <c r="N6" s="15">
        <f t="shared" ca="1" si="0"/>
        <v>45669</v>
      </c>
      <c r="O6" s="15">
        <f t="shared" ca="1" si="0"/>
        <v>45670</v>
      </c>
      <c r="P6" s="15">
        <f t="shared" ca="1" si="0"/>
        <v>45671</v>
      </c>
      <c r="Q6" s="15">
        <f t="shared" ca="1" si="0"/>
        <v>45672</v>
      </c>
      <c r="R6" s="15">
        <f t="shared" ca="1" si="0"/>
        <v>45673</v>
      </c>
      <c r="S6" s="15">
        <f t="shared" ca="1" si="0"/>
        <v>45674</v>
      </c>
      <c r="T6" s="15">
        <f t="shared" ca="1" si="0"/>
        <v>45675</v>
      </c>
      <c r="U6" s="15">
        <f t="shared" ca="1" si="0"/>
        <v>45676</v>
      </c>
      <c r="V6" s="15">
        <f t="shared" ca="1" si="0"/>
        <v>45677</v>
      </c>
      <c r="W6" s="15">
        <f t="shared" ca="1" si="0"/>
        <v>45678</v>
      </c>
      <c r="X6" s="15">
        <f t="shared" ca="1" si="0"/>
        <v>45679</v>
      </c>
      <c r="Y6" s="15">
        <f t="shared" ca="1" si="0"/>
        <v>45680</v>
      </c>
      <c r="Z6" s="15">
        <f t="shared" ca="1" si="0"/>
        <v>45681</v>
      </c>
      <c r="AA6" s="15">
        <f t="shared" ca="1" si="0"/>
        <v>45682</v>
      </c>
      <c r="AB6" s="15">
        <f t="shared" ca="1" si="0"/>
        <v>45683</v>
      </c>
      <c r="AC6" s="15">
        <f t="shared" ca="1" si="0"/>
        <v>45684</v>
      </c>
      <c r="AD6" s="15">
        <f t="shared" ca="1" si="0"/>
        <v>45685</v>
      </c>
      <c r="AE6" s="15">
        <f t="shared" ca="1" si="0"/>
        <v>45686</v>
      </c>
      <c r="AF6" s="15">
        <f t="shared" ca="1" si="0"/>
        <v>45687</v>
      </c>
      <c r="AG6" s="16">
        <f t="shared" ca="1" si="0"/>
        <v>45688</v>
      </c>
      <c r="AH6" s="17" t="s">
        <v>67</v>
      </c>
    </row>
    <row r="7" spans="1:35" ht="12.75" customHeight="1" thickBot="1" x14ac:dyDescent="0.25">
      <c r="A7" s="19" t="s">
        <v>66</v>
      </c>
      <c r="B7" s="8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  <c r="AH7" s="22"/>
    </row>
    <row r="8" spans="1:35" ht="35.25" customHeight="1" x14ac:dyDescent="0.2">
      <c r="A8" s="23">
        <f t="array" ref="A8:A16">TRANSPOSE(Podsumowanie!P4:X4)</f>
        <v>0</v>
      </c>
      <c r="B8" s="24" t="e">
        <f>VLOOKUP(A8,projekt_dane[],6,0)</f>
        <v>#N/A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H8" s="28">
        <f>SUM(C8:AG8)</f>
        <v>0</v>
      </c>
    </row>
    <row r="9" spans="1:35" ht="35.25" customHeight="1" x14ac:dyDescent="0.2">
      <c r="A9" s="29">
        <v>0</v>
      </c>
      <c r="B9" s="24" t="e">
        <f>VLOOKUP(A9,projekt_dane[],6,0)</f>
        <v>#N/A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  <c r="AH9" s="28">
        <f t="shared" ref="AH9:AH16" si="1">SUM(C9:AG9)</f>
        <v>0</v>
      </c>
    </row>
    <row r="10" spans="1:35" ht="35.25" customHeight="1" x14ac:dyDescent="0.2">
      <c r="A10" s="29">
        <v>0</v>
      </c>
      <c r="B10" s="24" t="e">
        <f>VLOOKUP(A10,projekt_dane[],6,0)</f>
        <v>#N/A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  <c r="AH10" s="28">
        <f t="shared" si="1"/>
        <v>0</v>
      </c>
    </row>
    <row r="11" spans="1:35" ht="35.25" customHeight="1" x14ac:dyDescent="0.2">
      <c r="A11" s="29">
        <v>0</v>
      </c>
      <c r="B11" s="24" t="e">
        <f>VLOOKUP(A11,projekt_dane[],6,0)</f>
        <v>#N/A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H11" s="28">
        <f t="shared" si="1"/>
        <v>0</v>
      </c>
    </row>
    <row r="12" spans="1:35" ht="35.25" customHeight="1" x14ac:dyDescent="0.2">
      <c r="A12" s="29">
        <v>0</v>
      </c>
      <c r="B12" s="24" t="e">
        <f>VLOOKUP(A12,projekt_dane[],6,0)</f>
        <v>#N/A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28">
        <f t="shared" si="1"/>
        <v>0</v>
      </c>
    </row>
    <row r="13" spans="1:35" ht="35.25" customHeight="1" x14ac:dyDescent="0.2">
      <c r="A13" s="29">
        <v>0</v>
      </c>
      <c r="B13" s="24" t="e">
        <f>VLOOKUP(A13,projekt_dane[],6,0)</f>
        <v>#N/A</v>
      </c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28">
        <f t="shared" si="1"/>
        <v>0</v>
      </c>
    </row>
    <row r="14" spans="1:35" ht="35.25" customHeight="1" x14ac:dyDescent="0.2">
      <c r="A14" s="29">
        <v>0</v>
      </c>
      <c r="B14" s="24" t="e">
        <f>VLOOKUP(A14,projekt_dane[],6,0)</f>
        <v>#N/A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  <c r="AH14" s="28">
        <f t="shared" si="1"/>
        <v>0</v>
      </c>
    </row>
    <row r="15" spans="1:35" ht="35.25" customHeight="1" x14ac:dyDescent="0.2">
      <c r="A15" s="29">
        <v>0</v>
      </c>
      <c r="B15" s="24" t="e">
        <f>VLOOKUP(A15,projekt_dane[],6,0)</f>
        <v>#N/A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28">
        <f t="shared" si="1"/>
        <v>0</v>
      </c>
    </row>
    <row r="16" spans="1:35" ht="35.25" customHeight="1" thickBot="1" x14ac:dyDescent="0.25">
      <c r="A16" s="29">
        <v>0</v>
      </c>
      <c r="B16" s="24" t="e">
        <f>VLOOKUP(A16,projekt_dane[],6,0)</f>
        <v>#N/A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  <c r="AH16" s="33">
        <f t="shared" si="1"/>
        <v>0</v>
      </c>
    </row>
    <row r="17" spans="1:34" ht="13.5" customHeight="1" thickBot="1" x14ac:dyDescent="0.25">
      <c r="A17" s="98" t="s">
        <v>67</v>
      </c>
      <c r="B17" s="99"/>
      <c r="C17" s="34">
        <f t="shared" ref="C17:AG17" si="2">SUM(C8:C16)</f>
        <v>0</v>
      </c>
      <c r="D17" s="35">
        <f t="shared" si="2"/>
        <v>0</v>
      </c>
      <c r="E17" s="35">
        <f t="shared" si="2"/>
        <v>0</v>
      </c>
      <c r="F17" s="35">
        <f t="shared" si="2"/>
        <v>0</v>
      </c>
      <c r="G17" s="35">
        <f t="shared" si="2"/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5">
        <f t="shared" si="2"/>
        <v>0</v>
      </c>
      <c r="L17" s="35">
        <f t="shared" si="2"/>
        <v>0</v>
      </c>
      <c r="M17" s="35">
        <f t="shared" si="2"/>
        <v>0</v>
      </c>
      <c r="N17" s="35">
        <f t="shared" si="2"/>
        <v>0</v>
      </c>
      <c r="O17" s="35">
        <f t="shared" si="2"/>
        <v>0</v>
      </c>
      <c r="P17" s="35">
        <f t="shared" si="2"/>
        <v>0</v>
      </c>
      <c r="Q17" s="35">
        <f t="shared" si="2"/>
        <v>0</v>
      </c>
      <c r="R17" s="35">
        <f t="shared" si="2"/>
        <v>0</v>
      </c>
      <c r="S17" s="35">
        <f t="shared" si="2"/>
        <v>0</v>
      </c>
      <c r="T17" s="35">
        <f t="shared" si="2"/>
        <v>0</v>
      </c>
      <c r="U17" s="35">
        <f t="shared" si="2"/>
        <v>0</v>
      </c>
      <c r="V17" s="35">
        <f t="shared" si="2"/>
        <v>0</v>
      </c>
      <c r="W17" s="35">
        <f t="shared" si="2"/>
        <v>0</v>
      </c>
      <c r="X17" s="35">
        <f t="shared" si="2"/>
        <v>0</v>
      </c>
      <c r="Y17" s="35">
        <f t="shared" si="2"/>
        <v>0</v>
      </c>
      <c r="Z17" s="35">
        <f t="shared" si="2"/>
        <v>0</v>
      </c>
      <c r="AA17" s="35">
        <f t="shared" si="2"/>
        <v>0</v>
      </c>
      <c r="AB17" s="35">
        <f t="shared" si="2"/>
        <v>0</v>
      </c>
      <c r="AC17" s="35">
        <f t="shared" si="2"/>
        <v>0</v>
      </c>
      <c r="AD17" s="35">
        <f t="shared" si="2"/>
        <v>0</v>
      </c>
      <c r="AE17" s="35">
        <f t="shared" si="2"/>
        <v>0</v>
      </c>
      <c r="AF17" s="35">
        <f t="shared" si="2"/>
        <v>0</v>
      </c>
      <c r="AG17" s="36">
        <f t="shared" si="2"/>
        <v>0</v>
      </c>
      <c r="AH17" s="37">
        <f>SUM(C17:AG17)</f>
        <v>0</v>
      </c>
    </row>
    <row r="18" spans="1:34" ht="12.75" customHeight="1" x14ac:dyDescent="0.2">
      <c r="A18" s="110" t="s">
        <v>44</v>
      </c>
      <c r="B18" s="11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38"/>
    </row>
    <row r="19" spans="1:34" ht="12.75" customHeight="1" x14ac:dyDescent="0.2">
      <c r="A19" s="112" t="s">
        <v>50</v>
      </c>
      <c r="B19" s="113"/>
      <c r="C19" s="46">
        <f t="array" aca="1" ref="C19" ca="1">SUM((C$6&lt;&gt;"")*(C$6=Data_nieobec)*($A19=Przyczyna_nieobec)*1)</f>
        <v>0</v>
      </c>
      <c r="D19" s="46">
        <f t="array" aca="1" ref="D19" ca="1">SUM((D$6&lt;&gt;"")*(D$6=Data_nieobec)*($A19=Przyczyna_nieobec)*1)</f>
        <v>0</v>
      </c>
      <c r="E19" s="46">
        <f t="array" aca="1" ref="E19" ca="1">SUM((E$6&lt;&gt;"")*(E$6=Data_nieobec)*($A19=Przyczyna_nieobec)*1)</f>
        <v>0</v>
      </c>
      <c r="F19" s="46">
        <f t="array" aca="1" ref="F19" ca="1">SUM((F$6&lt;&gt;"")*(F$6=Data_nieobec)*($A19=Przyczyna_nieobec)*1)</f>
        <v>0</v>
      </c>
      <c r="G19" s="46">
        <f t="array" aca="1" ref="G19" ca="1">SUM((G$6&lt;&gt;"")*(G$6=Data_nieobec)*($A19=Przyczyna_nieobec)*1)</f>
        <v>0</v>
      </c>
      <c r="H19" s="46">
        <f t="array" aca="1" ref="H19" ca="1">SUM((H$6&lt;&gt;"")*(H$6=Data_nieobec)*($A19=Przyczyna_nieobec)*1)</f>
        <v>0</v>
      </c>
      <c r="I19" s="46">
        <f t="array" aca="1" ref="I19" ca="1">SUM((I$6&lt;&gt;"")*(I$6=Data_nieobec)*($A19=Przyczyna_nieobec)*1)</f>
        <v>0</v>
      </c>
      <c r="J19" s="46">
        <f t="array" aca="1" ref="J19" ca="1">SUM((J$6&lt;&gt;"")*(J$6=Data_nieobec)*($A19=Przyczyna_nieobec)*1)</f>
        <v>0</v>
      </c>
      <c r="K19" s="46">
        <f t="array" aca="1" ref="K19" ca="1">SUM((K$6&lt;&gt;"")*(K$6=Data_nieobec)*($A19=Przyczyna_nieobec)*1)</f>
        <v>0</v>
      </c>
      <c r="L19" s="46">
        <f t="array" aca="1" ref="L19" ca="1">SUM((L$6&lt;&gt;"")*(L$6=Data_nieobec)*($A19=Przyczyna_nieobec)*1)</f>
        <v>0</v>
      </c>
      <c r="M19" s="46">
        <f t="array" aca="1" ref="M19" ca="1">SUM((M$6&lt;&gt;"")*(M$6=Data_nieobec)*($A19=Przyczyna_nieobec)*1)</f>
        <v>0</v>
      </c>
      <c r="N19" s="46">
        <f t="array" aca="1" ref="N19" ca="1">SUM((N$6&lt;&gt;"")*(N$6=Data_nieobec)*($A19=Przyczyna_nieobec)*1)</f>
        <v>0</v>
      </c>
      <c r="O19" s="46">
        <f t="array" aca="1" ref="O19" ca="1">SUM((O$6&lt;&gt;"")*(O$6=Data_nieobec)*($A19=Przyczyna_nieobec)*1)</f>
        <v>0</v>
      </c>
      <c r="P19" s="46">
        <f t="array" aca="1" ref="P19" ca="1">SUM((P$6&lt;&gt;"")*(P$6=Data_nieobec)*($A19=Przyczyna_nieobec)*1)</f>
        <v>0</v>
      </c>
      <c r="Q19" s="46">
        <f t="array" aca="1" ref="Q19" ca="1">SUM((Q$6&lt;&gt;"")*(Q$6=Data_nieobec)*($A19=Przyczyna_nieobec)*1)</f>
        <v>0</v>
      </c>
      <c r="R19" s="46">
        <f t="array" aca="1" ref="R19" ca="1">SUM((R$6&lt;&gt;"")*(R$6=Data_nieobec)*($A19=Przyczyna_nieobec)*1)</f>
        <v>0</v>
      </c>
      <c r="S19" s="46">
        <f t="array" aca="1" ref="S19" ca="1">SUM((S$6&lt;&gt;"")*(S$6=Data_nieobec)*($A19=Przyczyna_nieobec)*1)</f>
        <v>0</v>
      </c>
      <c r="T19" s="46">
        <f t="array" aca="1" ref="T19" ca="1">SUM((T$6&lt;&gt;"")*(T$6=Data_nieobec)*($A19=Przyczyna_nieobec)*1)</f>
        <v>0</v>
      </c>
      <c r="U19" s="46">
        <f t="array" aca="1" ref="U19" ca="1">SUM((U$6&lt;&gt;"")*(U$6=Data_nieobec)*($A19=Przyczyna_nieobec)*1)</f>
        <v>0</v>
      </c>
      <c r="V19" s="46">
        <f t="array" aca="1" ref="V19" ca="1">SUM((V$6&lt;&gt;"")*(V$6=Data_nieobec)*($A19=Przyczyna_nieobec)*1)</f>
        <v>0</v>
      </c>
      <c r="W19" s="46">
        <f t="array" aca="1" ref="W19" ca="1">SUM((W$6&lt;&gt;"")*(W$6=Data_nieobec)*($A19=Przyczyna_nieobec)*1)</f>
        <v>0</v>
      </c>
      <c r="X19" s="46">
        <f t="array" aca="1" ref="X19" ca="1">SUM((X$6&lt;&gt;"")*(X$6=Data_nieobec)*($A19=Przyczyna_nieobec)*1)</f>
        <v>0</v>
      </c>
      <c r="Y19" s="46">
        <f t="array" aca="1" ref="Y19" ca="1">SUM((Y$6&lt;&gt;"")*(Y$6=Data_nieobec)*($A19=Przyczyna_nieobec)*1)</f>
        <v>0</v>
      </c>
      <c r="Z19" s="46">
        <f t="array" aca="1" ref="Z19" ca="1">SUM((Z$6&lt;&gt;"")*(Z$6=Data_nieobec)*($A19=Przyczyna_nieobec)*1)</f>
        <v>0</v>
      </c>
      <c r="AA19" s="46">
        <f t="array" aca="1" ref="AA19" ca="1">SUM((AA$6&lt;&gt;"")*(AA$6=Data_nieobec)*($A19=Przyczyna_nieobec)*1)</f>
        <v>0</v>
      </c>
      <c r="AB19" s="46">
        <f t="array" aca="1" ref="AB19" ca="1">SUM((AB$6&lt;&gt;"")*(AB$6=Data_nieobec)*($A19=Przyczyna_nieobec)*1)</f>
        <v>0</v>
      </c>
      <c r="AC19" s="46">
        <f t="array" aca="1" ref="AC19" ca="1">SUM((AC$6&lt;&gt;"")*(AC$6=Data_nieobec)*($A19=Przyczyna_nieobec)*1)</f>
        <v>0</v>
      </c>
      <c r="AD19" s="46">
        <f t="array" aca="1" ref="AD19" ca="1">SUM((AD$6&lt;&gt;"")*(AD$6=Data_nieobec)*($A19=Przyczyna_nieobec)*1)</f>
        <v>0</v>
      </c>
      <c r="AE19" s="46">
        <f t="array" aca="1" ref="AE19" ca="1">SUM((AE$6&lt;&gt;"")*(AE$6=Data_nieobec)*($A19=Przyczyna_nieobec)*1)</f>
        <v>0</v>
      </c>
      <c r="AF19" s="46">
        <f t="array" aca="1" ref="AF19" ca="1">SUM((AF$6&lt;&gt;"")*(AF$6=Data_nieobec)*($A19=Przyczyna_nieobec)*1)</f>
        <v>0</v>
      </c>
      <c r="AG19" s="47">
        <f t="array" aca="1" ref="AG19" ca="1">SUM((AG$6&lt;&gt;"")*(AG$6=Data_nieobec)*($A19=Przyczyna_nieobec)*1)</f>
        <v>0</v>
      </c>
      <c r="AH19" s="39">
        <f ca="1">SUM(C19:AG19)</f>
        <v>0</v>
      </c>
    </row>
    <row r="20" spans="1:34" ht="23.25" customHeight="1" x14ac:dyDescent="0.2">
      <c r="A20" s="112" t="s">
        <v>68</v>
      </c>
      <c r="B20" s="113"/>
      <c r="C20" s="46">
        <f t="array" aca="1" ref="C20" ca="1">SUM((C$6&lt;&gt;"")*(C$6=Data_nieobec)*($A20=Przyczyna_nieobec)*1)</f>
        <v>0</v>
      </c>
      <c r="D20" s="46">
        <f t="array" aca="1" ref="D20" ca="1">SUM((D$6&lt;&gt;"")*(D$6=Data_nieobec)*($A20=Przyczyna_nieobec)*1)</f>
        <v>0</v>
      </c>
      <c r="E20" s="46">
        <f t="array" aca="1" ref="E20" ca="1">SUM((E$6&lt;&gt;"")*(E$6=Data_nieobec)*($A20=Przyczyna_nieobec)*1)</f>
        <v>0</v>
      </c>
      <c r="F20" s="46">
        <f t="array" aca="1" ref="F20" ca="1">SUM((F$6&lt;&gt;"")*(F$6=Data_nieobec)*($A20=Przyczyna_nieobec)*1)</f>
        <v>0</v>
      </c>
      <c r="G20" s="46">
        <f t="array" aca="1" ref="G20" ca="1">SUM((G$6&lt;&gt;"")*(G$6=Data_nieobec)*($A20=Przyczyna_nieobec)*1)</f>
        <v>0</v>
      </c>
      <c r="H20" s="46">
        <f t="array" aca="1" ref="H20" ca="1">SUM((H$6&lt;&gt;"")*(H$6=Data_nieobec)*($A20=Przyczyna_nieobec)*1)</f>
        <v>0</v>
      </c>
      <c r="I20" s="46">
        <f t="array" aca="1" ref="I20" ca="1">SUM((I$6&lt;&gt;"")*(I$6=Data_nieobec)*($A20=Przyczyna_nieobec)*1)</f>
        <v>0</v>
      </c>
      <c r="J20" s="46">
        <f t="array" aca="1" ref="J20" ca="1">SUM((J$6&lt;&gt;"")*(J$6=Data_nieobec)*($A20=Przyczyna_nieobec)*1)</f>
        <v>0</v>
      </c>
      <c r="K20" s="46">
        <f t="array" aca="1" ref="K20" ca="1">SUM((K$6&lt;&gt;"")*(K$6=Data_nieobec)*($A20=Przyczyna_nieobec)*1)</f>
        <v>0</v>
      </c>
      <c r="L20" s="46">
        <f t="array" aca="1" ref="L20" ca="1">SUM((L$6&lt;&gt;"")*(L$6=Data_nieobec)*($A20=Przyczyna_nieobec)*1)</f>
        <v>0</v>
      </c>
      <c r="M20" s="46">
        <f t="array" aca="1" ref="M20" ca="1">SUM((M$6&lt;&gt;"")*(M$6=Data_nieobec)*($A20=Przyczyna_nieobec)*1)</f>
        <v>0</v>
      </c>
      <c r="N20" s="46">
        <f t="array" aca="1" ref="N20" ca="1">SUM((N$6&lt;&gt;"")*(N$6=Data_nieobec)*($A20=Przyczyna_nieobec)*1)</f>
        <v>0</v>
      </c>
      <c r="O20" s="46">
        <f t="array" aca="1" ref="O20" ca="1">SUM((O$6&lt;&gt;"")*(O$6=Data_nieobec)*($A20=Przyczyna_nieobec)*1)</f>
        <v>0</v>
      </c>
      <c r="P20" s="46">
        <f t="array" aca="1" ref="P20" ca="1">SUM((P$6&lt;&gt;"")*(P$6=Data_nieobec)*($A20=Przyczyna_nieobec)*1)</f>
        <v>0</v>
      </c>
      <c r="Q20" s="46">
        <f t="array" aca="1" ref="Q20" ca="1">SUM((Q$6&lt;&gt;"")*(Q$6=Data_nieobec)*($A20=Przyczyna_nieobec)*1)</f>
        <v>0</v>
      </c>
      <c r="R20" s="46">
        <f t="array" aca="1" ref="R20" ca="1">SUM((R$6&lt;&gt;"")*(R$6=Data_nieobec)*($A20=Przyczyna_nieobec)*1)</f>
        <v>0</v>
      </c>
      <c r="S20" s="46">
        <f t="array" aca="1" ref="S20" ca="1">SUM((S$6&lt;&gt;"")*(S$6=Data_nieobec)*($A20=Przyczyna_nieobec)*1)</f>
        <v>0</v>
      </c>
      <c r="T20" s="46">
        <f t="array" aca="1" ref="T20" ca="1">SUM((T$6&lt;&gt;"")*(T$6=Data_nieobec)*($A20=Przyczyna_nieobec)*1)</f>
        <v>0</v>
      </c>
      <c r="U20" s="46">
        <f t="array" aca="1" ref="U20" ca="1">SUM((U$6&lt;&gt;"")*(U$6=Data_nieobec)*($A20=Przyczyna_nieobec)*1)</f>
        <v>0</v>
      </c>
      <c r="V20" s="46">
        <f t="array" aca="1" ref="V20" ca="1">SUM((V$6&lt;&gt;"")*(V$6=Data_nieobec)*($A20=Przyczyna_nieobec)*1)</f>
        <v>0</v>
      </c>
      <c r="W20" s="46">
        <f t="array" aca="1" ref="W20" ca="1">SUM((W$6&lt;&gt;"")*(W$6=Data_nieobec)*($A20=Przyczyna_nieobec)*1)</f>
        <v>0</v>
      </c>
      <c r="X20" s="46">
        <f t="array" aca="1" ref="X20" ca="1">SUM((X$6&lt;&gt;"")*(X$6=Data_nieobec)*($A20=Przyczyna_nieobec)*1)</f>
        <v>0</v>
      </c>
      <c r="Y20" s="46">
        <f t="array" aca="1" ref="Y20" ca="1">SUM((Y$6&lt;&gt;"")*(Y$6=Data_nieobec)*($A20=Przyczyna_nieobec)*1)</f>
        <v>0</v>
      </c>
      <c r="Z20" s="46">
        <f t="array" aca="1" ref="Z20" ca="1">SUM((Z$6&lt;&gt;"")*(Z$6=Data_nieobec)*($A20=Przyczyna_nieobec)*1)</f>
        <v>0</v>
      </c>
      <c r="AA20" s="46">
        <f t="array" aca="1" ref="AA20" ca="1">SUM((AA$6&lt;&gt;"")*(AA$6=Data_nieobec)*($A20=Przyczyna_nieobec)*1)</f>
        <v>0</v>
      </c>
      <c r="AB20" s="46">
        <f t="array" aca="1" ref="AB20" ca="1">SUM((AB$6&lt;&gt;"")*(AB$6=Data_nieobec)*($A20=Przyczyna_nieobec)*1)</f>
        <v>0</v>
      </c>
      <c r="AC20" s="46">
        <f t="array" aca="1" ref="AC20" ca="1">SUM((AC$6&lt;&gt;"")*(AC$6=Data_nieobec)*($A20=Przyczyna_nieobec)*1)</f>
        <v>0</v>
      </c>
      <c r="AD20" s="46">
        <f t="array" aca="1" ref="AD20" ca="1">SUM((AD$6&lt;&gt;"")*(AD$6=Data_nieobec)*($A20=Przyczyna_nieobec)*1)</f>
        <v>0</v>
      </c>
      <c r="AE20" s="46">
        <f t="array" aca="1" ref="AE20" ca="1">SUM((AE$6&lt;&gt;"")*(AE$6=Data_nieobec)*($A20=Przyczyna_nieobec)*1)</f>
        <v>0</v>
      </c>
      <c r="AF20" s="46">
        <f t="array" aca="1" ref="AF20" ca="1">SUM((AF$6&lt;&gt;"")*(AF$6=Data_nieobec)*($A20=Przyczyna_nieobec)*1)</f>
        <v>0</v>
      </c>
      <c r="AG20" s="47">
        <f t="array" aca="1" ref="AG20" ca="1">SUM((AG$6&lt;&gt;"")*(AG$6=Data_nieobec)*($A20=Przyczyna_nieobec)*1)</f>
        <v>0</v>
      </c>
      <c r="AH20" s="39">
        <f ca="1">SUM(C20:AG20)</f>
        <v>0</v>
      </c>
    </row>
    <row r="21" spans="1:34" ht="13.5" customHeight="1" thickBot="1" x14ac:dyDescent="0.25">
      <c r="A21" s="114" t="s">
        <v>69</v>
      </c>
      <c r="B21" s="115"/>
      <c r="C21" s="46">
        <f t="array" aca="1" ref="C21" ca="1">SUM((C$6&lt;&gt;"")*(C$6=Data_nieobec)*($A21=Przyczyna_nieobec)*1)</f>
        <v>0</v>
      </c>
      <c r="D21" s="46">
        <f t="array" aca="1" ref="D21" ca="1">SUM((D$6&lt;&gt;"")*(D$6=Data_nieobec)*($A21=Przyczyna_nieobec)*1)</f>
        <v>0</v>
      </c>
      <c r="E21" s="46">
        <f t="array" aca="1" ref="E21" ca="1">SUM((E$6&lt;&gt;"")*(E$6=Data_nieobec)*($A21=Przyczyna_nieobec)*1)</f>
        <v>0</v>
      </c>
      <c r="F21" s="46">
        <f t="array" aca="1" ref="F21" ca="1">SUM((F$6&lt;&gt;"")*(F$6=Data_nieobec)*($A21=Przyczyna_nieobec)*1)</f>
        <v>0</v>
      </c>
      <c r="G21" s="46">
        <f t="array" aca="1" ref="G21" ca="1">SUM((G$6&lt;&gt;"")*(G$6=Data_nieobec)*($A21=Przyczyna_nieobec)*1)</f>
        <v>0</v>
      </c>
      <c r="H21" s="46">
        <f t="array" aca="1" ref="H21" ca="1">SUM((H$6&lt;&gt;"")*(H$6=Data_nieobec)*($A21=Przyczyna_nieobec)*1)</f>
        <v>0</v>
      </c>
      <c r="I21" s="46">
        <f t="array" aca="1" ref="I21" ca="1">SUM((I$6&lt;&gt;"")*(I$6=Data_nieobec)*($A21=Przyczyna_nieobec)*1)</f>
        <v>0</v>
      </c>
      <c r="J21" s="46">
        <f t="array" aca="1" ref="J21" ca="1">SUM((J$6&lt;&gt;"")*(J$6=Data_nieobec)*($A21=Przyczyna_nieobec)*1)</f>
        <v>0</v>
      </c>
      <c r="K21" s="46">
        <f t="array" aca="1" ref="K21" ca="1">SUM((K$6&lt;&gt;"")*(K$6=Data_nieobec)*($A21=Przyczyna_nieobec)*1)</f>
        <v>0</v>
      </c>
      <c r="L21" s="46">
        <f t="array" aca="1" ref="L21" ca="1">SUM((L$6&lt;&gt;"")*(L$6=Data_nieobec)*($A21=Przyczyna_nieobec)*1)</f>
        <v>0</v>
      </c>
      <c r="M21" s="46">
        <f t="array" aca="1" ref="M21" ca="1">SUM((M$6&lt;&gt;"")*(M$6=Data_nieobec)*($A21=Przyczyna_nieobec)*1)</f>
        <v>0</v>
      </c>
      <c r="N21" s="46">
        <f t="array" aca="1" ref="N21" ca="1">SUM((N$6&lt;&gt;"")*(N$6=Data_nieobec)*($A21=Przyczyna_nieobec)*1)</f>
        <v>0</v>
      </c>
      <c r="O21" s="46">
        <f t="array" aca="1" ref="O21" ca="1">SUM((O$6&lt;&gt;"")*(O$6=Data_nieobec)*($A21=Przyczyna_nieobec)*1)</f>
        <v>0</v>
      </c>
      <c r="P21" s="46">
        <f t="array" aca="1" ref="P21" ca="1">SUM((P$6&lt;&gt;"")*(P$6=Data_nieobec)*($A21=Przyczyna_nieobec)*1)</f>
        <v>0</v>
      </c>
      <c r="Q21" s="46">
        <f t="array" aca="1" ref="Q21" ca="1">SUM((Q$6&lt;&gt;"")*(Q$6=Data_nieobec)*($A21=Przyczyna_nieobec)*1)</f>
        <v>0</v>
      </c>
      <c r="R21" s="46">
        <f t="array" aca="1" ref="R21" ca="1">SUM((R$6&lt;&gt;"")*(R$6=Data_nieobec)*($A21=Przyczyna_nieobec)*1)</f>
        <v>0</v>
      </c>
      <c r="S21" s="46">
        <f t="array" aca="1" ref="S21" ca="1">SUM((S$6&lt;&gt;"")*(S$6=Data_nieobec)*($A21=Przyczyna_nieobec)*1)</f>
        <v>0</v>
      </c>
      <c r="T21" s="46">
        <f t="array" aca="1" ref="T21" ca="1">SUM((T$6&lt;&gt;"")*(T$6=Data_nieobec)*($A21=Przyczyna_nieobec)*1)</f>
        <v>0</v>
      </c>
      <c r="U21" s="46">
        <f t="array" aca="1" ref="U21" ca="1">SUM((U$6&lt;&gt;"")*(U$6=Data_nieobec)*($A21=Przyczyna_nieobec)*1)</f>
        <v>0</v>
      </c>
      <c r="V21" s="46">
        <f t="array" aca="1" ref="V21" ca="1">SUM((V$6&lt;&gt;"")*(V$6=Data_nieobec)*($A21=Przyczyna_nieobec)*1)</f>
        <v>0</v>
      </c>
      <c r="W21" s="46">
        <f t="array" aca="1" ref="W21" ca="1">SUM((W$6&lt;&gt;"")*(W$6=Data_nieobec)*($A21=Przyczyna_nieobec)*1)</f>
        <v>0</v>
      </c>
      <c r="X21" s="46">
        <f t="array" aca="1" ref="X21" ca="1">SUM((X$6&lt;&gt;"")*(X$6=Data_nieobec)*($A21=Przyczyna_nieobec)*1)</f>
        <v>0</v>
      </c>
      <c r="Y21" s="46">
        <f t="array" aca="1" ref="Y21" ca="1">SUM((Y$6&lt;&gt;"")*(Y$6=Data_nieobec)*($A21=Przyczyna_nieobec)*1)</f>
        <v>0</v>
      </c>
      <c r="Z21" s="46">
        <f t="array" aca="1" ref="Z21" ca="1">SUM((Z$6&lt;&gt;"")*(Z$6=Data_nieobec)*($A21=Przyczyna_nieobec)*1)</f>
        <v>0</v>
      </c>
      <c r="AA21" s="46">
        <f t="array" aca="1" ref="AA21" ca="1">SUM((AA$6&lt;&gt;"")*(AA$6=Data_nieobec)*($A21=Przyczyna_nieobec)*1)</f>
        <v>0</v>
      </c>
      <c r="AB21" s="46">
        <f t="array" aca="1" ref="AB21" ca="1">SUM((AB$6&lt;&gt;"")*(AB$6=Data_nieobec)*($A21=Przyczyna_nieobec)*1)</f>
        <v>0</v>
      </c>
      <c r="AC21" s="46">
        <f t="array" aca="1" ref="AC21" ca="1">SUM((AC$6&lt;&gt;"")*(AC$6=Data_nieobec)*($A21=Przyczyna_nieobec)*1)</f>
        <v>0</v>
      </c>
      <c r="AD21" s="46">
        <f t="array" aca="1" ref="AD21" ca="1">SUM((AD$6&lt;&gt;"")*(AD$6=Data_nieobec)*($A21=Przyczyna_nieobec)*1)</f>
        <v>0</v>
      </c>
      <c r="AE21" s="46">
        <f t="array" aca="1" ref="AE21" ca="1">SUM((AE$6&lt;&gt;"")*(AE$6=Data_nieobec)*($A21=Przyczyna_nieobec)*1)</f>
        <v>0</v>
      </c>
      <c r="AF21" s="46">
        <f t="array" aca="1" ref="AF21" ca="1">SUM((AF$6&lt;&gt;"")*(AF$6=Data_nieobec)*($A21=Przyczyna_nieobec)*1)</f>
        <v>0</v>
      </c>
      <c r="AG21" s="47">
        <f t="array" aca="1" ref="AG21" ca="1">SUM((AG$6&lt;&gt;"")*(AG$6=Data_nieobec)*($A21=Przyczyna_nieobec)*1)</f>
        <v>0</v>
      </c>
      <c r="AH21" s="40">
        <f ca="1">SUM(C21:AG21)</f>
        <v>0</v>
      </c>
    </row>
    <row r="22" spans="1:34" ht="12.75" thickBot="1" x14ac:dyDescent="0.25">
      <c r="A22" s="98" t="s">
        <v>67</v>
      </c>
      <c r="B22" s="99"/>
      <c r="C22" s="34">
        <f ca="1">SUM(C19:C21)</f>
        <v>0</v>
      </c>
      <c r="D22" s="35">
        <f t="shared" ref="D22:AG22" ca="1" si="3">SUM(D19:D21)</f>
        <v>0</v>
      </c>
      <c r="E22" s="35">
        <f t="shared" ca="1" si="3"/>
        <v>0</v>
      </c>
      <c r="F22" s="35">
        <f t="shared" ca="1" si="3"/>
        <v>0</v>
      </c>
      <c r="G22" s="35">
        <f t="shared" ca="1" si="3"/>
        <v>0</v>
      </c>
      <c r="H22" s="35">
        <f t="shared" ca="1" si="3"/>
        <v>0</v>
      </c>
      <c r="I22" s="35">
        <f t="shared" ca="1" si="3"/>
        <v>0</v>
      </c>
      <c r="J22" s="35">
        <f t="shared" ca="1" si="3"/>
        <v>0</v>
      </c>
      <c r="K22" s="35">
        <f t="shared" ca="1" si="3"/>
        <v>0</v>
      </c>
      <c r="L22" s="35">
        <f t="shared" ca="1" si="3"/>
        <v>0</v>
      </c>
      <c r="M22" s="35">
        <f t="shared" ca="1" si="3"/>
        <v>0</v>
      </c>
      <c r="N22" s="35">
        <f t="shared" ca="1" si="3"/>
        <v>0</v>
      </c>
      <c r="O22" s="35">
        <f t="shared" ca="1" si="3"/>
        <v>0</v>
      </c>
      <c r="P22" s="35">
        <f t="shared" ca="1" si="3"/>
        <v>0</v>
      </c>
      <c r="Q22" s="35">
        <f t="shared" ca="1" si="3"/>
        <v>0</v>
      </c>
      <c r="R22" s="35">
        <f t="shared" ca="1" si="3"/>
        <v>0</v>
      </c>
      <c r="S22" s="35">
        <f t="shared" ca="1" si="3"/>
        <v>0</v>
      </c>
      <c r="T22" s="35">
        <f t="shared" ca="1" si="3"/>
        <v>0</v>
      </c>
      <c r="U22" s="35">
        <f t="shared" ca="1" si="3"/>
        <v>0</v>
      </c>
      <c r="V22" s="35">
        <f t="shared" ca="1" si="3"/>
        <v>0</v>
      </c>
      <c r="W22" s="35">
        <f t="shared" ca="1" si="3"/>
        <v>0</v>
      </c>
      <c r="X22" s="35">
        <f t="shared" ca="1" si="3"/>
        <v>0</v>
      </c>
      <c r="Y22" s="35">
        <f t="shared" ca="1" si="3"/>
        <v>0</v>
      </c>
      <c r="Z22" s="35">
        <f t="shared" ca="1" si="3"/>
        <v>0</v>
      </c>
      <c r="AA22" s="35">
        <f t="shared" ca="1" si="3"/>
        <v>0</v>
      </c>
      <c r="AB22" s="35">
        <f t="shared" ca="1" si="3"/>
        <v>0</v>
      </c>
      <c r="AC22" s="35">
        <f t="shared" ca="1" si="3"/>
        <v>0</v>
      </c>
      <c r="AD22" s="35">
        <f t="shared" ca="1" si="3"/>
        <v>0</v>
      </c>
      <c r="AE22" s="35">
        <f t="shared" ca="1" si="3"/>
        <v>0</v>
      </c>
      <c r="AF22" s="35">
        <f t="shared" ca="1" si="3"/>
        <v>0</v>
      </c>
      <c r="AG22" s="41">
        <f t="shared" ca="1" si="3"/>
        <v>0</v>
      </c>
      <c r="AH22" s="42">
        <f ca="1">SUM(C22:AG22)</f>
        <v>0</v>
      </c>
    </row>
    <row r="23" spans="1:34" ht="44.25" customHeight="1" x14ac:dyDescent="0.2"/>
    <row r="24" spans="1:34" ht="12.75" customHeight="1" x14ac:dyDescent="0.2">
      <c r="B24" s="86" t="s">
        <v>55</v>
      </c>
      <c r="C24" s="116" t="s">
        <v>0</v>
      </c>
      <c r="D24" s="116"/>
      <c r="E24" s="116"/>
      <c r="F24" s="116"/>
      <c r="G24" s="116"/>
      <c r="H24" s="116"/>
      <c r="I24" s="116"/>
      <c r="J24" s="116"/>
      <c r="K24" s="116"/>
      <c r="N24" s="117" t="s">
        <v>56</v>
      </c>
      <c r="O24" s="117"/>
      <c r="P24" s="117"/>
      <c r="Q24" s="117"/>
      <c r="R24" s="117"/>
      <c r="S24" s="117"/>
      <c r="T24" s="117"/>
      <c r="U24" s="116" t="s">
        <v>0</v>
      </c>
      <c r="V24" s="116"/>
      <c r="W24" s="116"/>
      <c r="X24" s="116"/>
      <c r="Y24" s="116"/>
      <c r="Z24" s="116"/>
      <c r="AA24" s="116"/>
      <c r="AB24" s="116"/>
      <c r="AC24" s="116"/>
    </row>
    <row r="25" spans="1:34" s="43" customFormat="1" ht="25.5" customHeight="1" x14ac:dyDescent="0.2">
      <c r="B25" s="44"/>
      <c r="C25" s="118" t="s">
        <v>53</v>
      </c>
      <c r="D25" s="118"/>
      <c r="E25" s="118"/>
      <c r="F25" s="118"/>
      <c r="G25" s="118"/>
      <c r="H25" s="118"/>
      <c r="I25" s="118"/>
      <c r="J25" s="118"/>
      <c r="K25" s="118"/>
      <c r="U25" s="119" t="s">
        <v>54</v>
      </c>
      <c r="V25" s="119"/>
      <c r="W25" s="119"/>
      <c r="X25" s="119"/>
      <c r="Y25" s="119"/>
      <c r="Z25" s="119"/>
      <c r="AA25" s="119"/>
      <c r="AB25" s="119"/>
      <c r="AC25" s="119"/>
    </row>
    <row r="26" spans="1:34" ht="21.75" customHeight="1" x14ac:dyDescent="0.2">
      <c r="A26" s="7" t="s">
        <v>70</v>
      </c>
      <c r="F26" s="86" t="s">
        <v>52</v>
      </c>
      <c r="G26" s="106">
        <f ca="1">WORKDAY(EOMONTH(C6,0),1,swieta)</f>
        <v>45691</v>
      </c>
      <c r="H26" s="106"/>
      <c r="I26" s="106"/>
      <c r="J26" s="106"/>
      <c r="K26" s="106"/>
      <c r="L26" s="78"/>
      <c r="M26" s="78"/>
      <c r="N26" s="78"/>
      <c r="O26" s="78"/>
      <c r="T26" s="77"/>
      <c r="U26" s="78"/>
      <c r="V26" s="86" t="s">
        <v>52</v>
      </c>
      <c r="W26" s="78"/>
      <c r="X26" s="78"/>
      <c r="Y26" s="78"/>
      <c r="Z26" s="78"/>
      <c r="AA26" s="78"/>
      <c r="AB26" s="78"/>
      <c r="AC26" s="78"/>
    </row>
    <row r="27" spans="1:34" x14ac:dyDescent="0.2">
      <c r="B27" s="1"/>
    </row>
    <row r="28" spans="1:34" x14ac:dyDescent="0.2">
      <c r="U28" s="45"/>
      <c r="V28" s="45"/>
      <c r="W28" s="45"/>
      <c r="X28" s="45"/>
      <c r="Y28" s="45"/>
      <c r="Z28" s="45"/>
      <c r="AA28" s="45"/>
      <c r="AB28" s="45"/>
      <c r="AC28" s="45"/>
    </row>
  </sheetData>
  <sheetProtection sheet="1" formatRows="0"/>
  <mergeCells count="22">
    <mergeCell ref="G26:K26"/>
    <mergeCell ref="A4:B4"/>
    <mergeCell ref="C4:P4"/>
    <mergeCell ref="Q4:W4"/>
    <mergeCell ref="X4:AH4"/>
    <mergeCell ref="A6:B6"/>
    <mergeCell ref="A18:B18"/>
    <mergeCell ref="A19:B19"/>
    <mergeCell ref="A20:B20"/>
    <mergeCell ref="A21:B21"/>
    <mergeCell ref="A17:B17"/>
    <mergeCell ref="C24:K24"/>
    <mergeCell ref="N24:T24"/>
    <mergeCell ref="U24:AC24"/>
    <mergeCell ref="C25:K25"/>
    <mergeCell ref="U25:AC25"/>
    <mergeCell ref="A22:B22"/>
    <mergeCell ref="A1:AH1"/>
    <mergeCell ref="A2:B2"/>
    <mergeCell ref="C2:AH2"/>
    <mergeCell ref="A3:B3"/>
    <mergeCell ref="C3:AH3"/>
  </mergeCells>
  <conditionalFormatting sqref="A8:A17">
    <cfRule type="expression" dxfId="7" priority="5">
      <formula>A8=0</formula>
    </cfRule>
  </conditionalFormatting>
  <conditionalFormatting sqref="A22">
    <cfRule type="expression" dxfId="6" priority="1">
      <formula>A22=0</formula>
    </cfRule>
  </conditionalFormatting>
  <conditionalFormatting sqref="A8:B17">
    <cfRule type="expression" dxfId="5" priority="6">
      <formula>ISERROR(A8)</formula>
    </cfRule>
  </conditionalFormatting>
  <conditionalFormatting sqref="A22:B22">
    <cfRule type="expression" dxfId="4" priority="2">
      <formula>ISERROR(A22)</formula>
    </cfRule>
  </conditionalFormatting>
  <conditionalFormatting sqref="C8:AG21">
    <cfRule type="expression" dxfId="3" priority="12">
      <formula>(WEEKDAY(C$6,2)&gt;=6)*1+ISNUMBER(MATCH(C$6,swieta,0))*1+(SUM(C$19:C$21)&gt;0)*1</formula>
    </cfRule>
  </conditionalFormatting>
  <conditionalFormatting sqref="C22:AG22">
    <cfRule type="expression" dxfId="2" priority="3">
      <formula>SUM(C$19:C$21)&gt;0</formula>
    </cfRule>
    <cfRule type="expression" dxfId="1" priority="4">
      <formula>(WEEKDAY(C$6,2)&gt;=6)*1+ISNUMBER(RANK(C$6,swieta,1))*1</formula>
    </cfRule>
  </conditionalFormatting>
  <conditionalFormatting sqref="C3:AH3">
    <cfRule type="expression" dxfId="0" priority="7">
      <formula>ISERROR(C3)</formula>
    </cfRule>
  </conditionalFormatting>
  <dataValidations count="1">
    <dataValidation type="custom" errorStyle="warning" allowBlank="1" showInputMessage="1" showErrorMessage="1" errorTitle="Godziny pracy" error="Czy na pewno wprowadzona jest poprawna wartość?_x000a_Próbowano wpisać liczbę godzin pracy spoza zakresu 0-8h (liczba godzin pracy nie powinna przekraczać 8h/dzień) lub próbowano wpisać godziny pracy w dni wolne od pracy." sqref="C8:AG17 C22:AG22" xr:uid="{00000000-0002-0000-0100-000000000000}">
      <formula1>(((WEEKDAY(C$6,2)&gt;=6)*1+ISNUMBER(RANK(C$6,swieta,1))*1)&lt;1)*((C8&gt;=0)*1)*((C8&lt;=8)*1)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82" orientation="landscape" r:id="rId1"/>
  <headerFooter alignWithMargins="0">
    <oddHeader xml:space="preserve">&amp;L    &amp;C        </oddHeader>
    <oddFooter xml:space="preserve">&amp;L                              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M149"/>
  <sheetViews>
    <sheetView workbookViewId="0">
      <pane ySplit="1" topLeftCell="A2" activePane="bottomLeft" state="frozen"/>
      <selection pane="bottomLeft" activeCell="I28" sqref="I28"/>
    </sheetView>
  </sheetViews>
  <sheetFormatPr defaultColWidth="9.140625" defaultRowHeight="11.25" x14ac:dyDescent="0.2"/>
  <cols>
    <col min="1" max="1" width="10.140625" style="1" bestFit="1" customWidth="1"/>
    <col min="2" max="2" width="45.5703125" style="1" customWidth="1"/>
    <col min="3" max="3" width="4.5703125" style="1" customWidth="1"/>
    <col min="4" max="4" width="11.7109375" style="1" customWidth="1"/>
    <col min="5" max="5" width="13.85546875" style="1" customWidth="1"/>
    <col min="6" max="6" width="9.42578125" style="1" customWidth="1"/>
    <col min="7" max="7" width="9.85546875" style="1" customWidth="1"/>
    <col min="8" max="8" width="16.140625" style="1" customWidth="1"/>
    <col min="9" max="9" width="23.7109375" style="1" customWidth="1"/>
    <col min="10" max="10" width="19.85546875" style="1" customWidth="1"/>
    <col min="11" max="11" width="5.85546875" style="1" customWidth="1"/>
    <col min="12" max="12" width="26.7109375" style="1" customWidth="1"/>
    <col min="13" max="13" width="8.85546875" style="1" bestFit="1" customWidth="1"/>
    <col min="14" max="18" width="6.85546875" style="1" bestFit="1" customWidth="1"/>
    <col min="19" max="16384" width="9.140625" style="1"/>
  </cols>
  <sheetData>
    <row r="1" spans="1:13" x14ac:dyDescent="0.2">
      <c r="A1" s="5" t="s">
        <v>1</v>
      </c>
      <c r="B1" s="5" t="s">
        <v>17</v>
      </c>
      <c r="D1" s="3" t="s">
        <v>19</v>
      </c>
      <c r="E1" s="3" t="s">
        <v>15</v>
      </c>
      <c r="F1" s="3" t="s">
        <v>18</v>
      </c>
      <c r="G1" s="2" t="s">
        <v>20</v>
      </c>
      <c r="H1" s="2" t="s">
        <v>49</v>
      </c>
      <c r="I1" s="2" t="s">
        <v>21</v>
      </c>
      <c r="J1" s="2"/>
      <c r="L1" s="9" t="s">
        <v>44</v>
      </c>
    </row>
    <row r="2" spans="1:13" ht="12" x14ac:dyDescent="0.2">
      <c r="A2" s="6">
        <v>45658</v>
      </c>
      <c r="B2" s="4" t="s">
        <v>2</v>
      </c>
      <c r="D2" s="1" t="s">
        <v>155</v>
      </c>
      <c r="E2" s="1" t="s">
        <v>120</v>
      </c>
      <c r="F2" s="1" t="s">
        <v>114</v>
      </c>
      <c r="G2" s="8">
        <v>952601</v>
      </c>
      <c r="H2" s="4" t="s">
        <v>113</v>
      </c>
      <c r="I2" s="69" t="str">
        <f t="shared" ref="I2:I31" si="0">E2&amp;" (nr "&amp;G2&amp;", "&amp;H2&amp;"), kier. "&amp;F2</f>
        <v>Welcome2, WP1 Recruitment of the ERA Chair and her/his team (nr 952601, 2020-10-01 - 2026-09-30), kier. B. Gawrońska-Kozak</v>
      </c>
      <c r="J2" s="4"/>
      <c r="K2" s="4" t="s">
        <v>46</v>
      </c>
      <c r="L2" s="4" t="s">
        <v>35</v>
      </c>
      <c r="M2" s="4"/>
    </row>
    <row r="3" spans="1:13" ht="12" customHeight="1" x14ac:dyDescent="0.2">
      <c r="A3" s="6">
        <v>45663</v>
      </c>
      <c r="B3" s="4" t="s">
        <v>3</v>
      </c>
      <c r="D3" s="1" t="s">
        <v>156</v>
      </c>
      <c r="E3" s="1" t="s">
        <v>121</v>
      </c>
      <c r="F3" s="1" t="s">
        <v>112</v>
      </c>
      <c r="G3" s="8">
        <v>952601</v>
      </c>
      <c r="H3" s="4" t="s">
        <v>113</v>
      </c>
      <c r="I3" s="69" t="str">
        <f t="shared" si="0"/>
        <v>Welcome2, WP2 Achieve excellence on a sustainable basis to fully capitalise on ERA (nr 952601, 2020-10-01 - 2026-09-30), kier. C. Carlberg</v>
      </c>
      <c r="J3" s="4"/>
      <c r="K3" s="4" t="s">
        <v>46</v>
      </c>
      <c r="L3" s="4" t="s">
        <v>36</v>
      </c>
      <c r="M3" s="4"/>
    </row>
    <row r="4" spans="1:13" x14ac:dyDescent="0.2">
      <c r="A4" s="6">
        <v>45767</v>
      </c>
      <c r="B4" s="4" t="s">
        <v>4</v>
      </c>
      <c r="D4" s="1" t="s">
        <v>157</v>
      </c>
      <c r="E4" s="1" t="s">
        <v>122</v>
      </c>
      <c r="F4" s="1" t="s">
        <v>119</v>
      </c>
      <c r="G4" s="8">
        <v>952601</v>
      </c>
      <c r="H4" s="4" t="s">
        <v>113</v>
      </c>
      <c r="I4" s="69" t="str">
        <f t="shared" si="0"/>
        <v>Welcome2, WP3 Research management and administration competence (nr 952601, 2020-10-01 - 2026-09-30), kier. K. Wilczek</v>
      </c>
      <c r="J4" s="4"/>
      <c r="K4" s="4" t="s">
        <v>46</v>
      </c>
      <c r="L4" s="4" t="s">
        <v>45</v>
      </c>
      <c r="M4" s="4"/>
    </row>
    <row r="5" spans="1:13" x14ac:dyDescent="0.2">
      <c r="A5" s="6">
        <v>45768</v>
      </c>
      <c r="B5" s="4" t="s">
        <v>5</v>
      </c>
      <c r="D5" s="1" t="s">
        <v>158</v>
      </c>
      <c r="E5" s="1" t="s">
        <v>123</v>
      </c>
      <c r="F5" s="1" t="s">
        <v>116</v>
      </c>
      <c r="G5" s="8">
        <v>952601</v>
      </c>
      <c r="H5" s="4" t="s">
        <v>113</v>
      </c>
      <c r="I5" s="69" t="str">
        <f t="shared" si="0"/>
        <v>Welcome2, WP4 Proficient execution of European Charter &amp; Code of Conduct on a sustainable basis (nr 952601, 2020-10-01 - 2026-09-30), kier. M. Cieślik</v>
      </c>
      <c r="J5" s="4"/>
      <c r="K5" s="4" t="s">
        <v>46</v>
      </c>
    </row>
    <row r="6" spans="1:13" x14ac:dyDescent="0.2">
      <c r="A6" s="6">
        <v>45778</v>
      </c>
      <c r="B6" s="4" t="s">
        <v>6</v>
      </c>
      <c r="D6" s="1" t="s">
        <v>159</v>
      </c>
      <c r="E6" s="1" t="s">
        <v>124</v>
      </c>
      <c r="F6" s="97" t="s">
        <v>115</v>
      </c>
      <c r="G6" s="8">
        <v>952601</v>
      </c>
      <c r="H6" s="4" t="s">
        <v>113</v>
      </c>
      <c r="I6" s="69" t="str">
        <f t="shared" si="0"/>
        <v>Welcome2, WP5 IAR&amp;FR’s science as a public good (nr 952601, 2020-10-01 - 2026-09-30), kier. M. Kaczmarek</v>
      </c>
      <c r="J6" s="4"/>
      <c r="K6" s="4" t="s">
        <v>46</v>
      </c>
    </row>
    <row r="7" spans="1:13" x14ac:dyDescent="0.2">
      <c r="A7" s="6">
        <v>45780</v>
      </c>
      <c r="B7" s="4" t="s">
        <v>7</v>
      </c>
      <c r="D7" s="1" t="s">
        <v>160</v>
      </c>
      <c r="E7" s="1" t="s">
        <v>125</v>
      </c>
      <c r="F7" s="1" t="s">
        <v>118</v>
      </c>
      <c r="G7" s="8">
        <v>952601</v>
      </c>
      <c r="H7" s="4" t="s">
        <v>113</v>
      </c>
      <c r="I7" s="69" t="str">
        <f t="shared" si="0"/>
        <v>Welcome2, WP6 IAR&amp;FR and WELCOME2 visibility among regional, national and European stakeholders (nr 952601, 2020-10-01 - 2026-09-30), kier. I. Kieda</v>
      </c>
      <c r="J7" s="4"/>
      <c r="K7" s="4" t="s">
        <v>46</v>
      </c>
    </row>
    <row r="8" spans="1:13" x14ac:dyDescent="0.2">
      <c r="A8" s="6">
        <v>45816</v>
      </c>
      <c r="B8" s="4" t="s">
        <v>8</v>
      </c>
      <c r="D8" s="1" t="s">
        <v>161</v>
      </c>
      <c r="E8" s="1" t="s">
        <v>126</v>
      </c>
      <c r="F8" s="1" t="s">
        <v>117</v>
      </c>
      <c r="G8" s="8">
        <v>952601</v>
      </c>
      <c r="H8" s="4" t="s">
        <v>113</v>
      </c>
      <c r="I8" s="69" t="str">
        <f t="shared" si="0"/>
        <v>Welcome2, WP7 Coordination and Management (nr 952601, 2020-10-01 - 2026-09-30), kier. T. Jeliński</v>
      </c>
      <c r="K8" s="4" t="s">
        <v>46</v>
      </c>
    </row>
    <row r="9" spans="1:13" x14ac:dyDescent="0.2">
      <c r="A9" s="6">
        <v>45827</v>
      </c>
      <c r="B9" s="4" t="s">
        <v>9</v>
      </c>
      <c r="D9" s="1" t="s">
        <v>82</v>
      </c>
      <c r="E9" s="96" t="s">
        <v>97</v>
      </c>
      <c r="F9" s="1" t="s">
        <v>58</v>
      </c>
      <c r="G9" s="8">
        <v>101160325</v>
      </c>
      <c r="H9" s="4" t="s">
        <v>57</v>
      </c>
      <c r="I9" s="69" t="str">
        <f t="shared" si="0"/>
        <v>CROSSPATHS, WP1 Joint internationalisation strategy (nr 101160325, 2024-05-01 - 2026-05-31), kier. M. Piskuła</v>
      </c>
      <c r="K9" s="4" t="s">
        <v>46</v>
      </c>
    </row>
    <row r="10" spans="1:13" x14ac:dyDescent="0.2">
      <c r="A10" s="6">
        <v>45884</v>
      </c>
      <c r="B10" s="4" t="s">
        <v>10</v>
      </c>
      <c r="D10" s="1" t="s">
        <v>83</v>
      </c>
      <c r="E10" s="96" t="s">
        <v>98</v>
      </c>
      <c r="F10" s="1" t="s">
        <v>58</v>
      </c>
      <c r="G10" s="8">
        <v>101160325</v>
      </c>
      <c r="H10" s="4" t="s">
        <v>57</v>
      </c>
      <c r="I10" s="69" t="str">
        <f t="shared" si="0"/>
        <v>CROSSPATHS, WP2 Human Resources and skills capacity building (nr 101160325, 2024-05-01 - 2026-05-31), kier. M. Piskuła</v>
      </c>
      <c r="K10" s="4" t="s">
        <v>46</v>
      </c>
    </row>
    <row r="11" spans="1:13" x14ac:dyDescent="0.2">
      <c r="A11" s="6">
        <v>45962</v>
      </c>
      <c r="B11" s="4" t="s">
        <v>11</v>
      </c>
      <c r="D11" s="1" t="s">
        <v>84</v>
      </c>
      <c r="E11" s="96" t="s">
        <v>99</v>
      </c>
      <c r="F11" s="1" t="s">
        <v>58</v>
      </c>
      <c r="G11" s="8">
        <v>101160325</v>
      </c>
      <c r="H11" s="4" t="s">
        <v>57</v>
      </c>
      <c r="I11" s="69" t="str">
        <f t="shared" si="0"/>
        <v>CROSSPATHS, WP3 Boost the use of ERDF- funded infrastructure (nr 101160325, 2024-05-01 - 2026-05-31), kier. M. Piskuła</v>
      </c>
      <c r="K11" s="4" t="s">
        <v>46</v>
      </c>
    </row>
    <row r="12" spans="1:13" x14ac:dyDescent="0.2">
      <c r="A12" s="6">
        <v>45972</v>
      </c>
      <c r="B12" s="4" t="s">
        <v>12</v>
      </c>
      <c r="D12" s="1" t="s">
        <v>85</v>
      </c>
      <c r="E12" s="96" t="s">
        <v>100</v>
      </c>
      <c r="F12" s="1" t="s">
        <v>58</v>
      </c>
      <c r="G12" s="8">
        <v>101160325</v>
      </c>
      <c r="H12" s="4" t="s">
        <v>57</v>
      </c>
      <c r="I12" s="69" t="str">
        <f t="shared" si="0"/>
        <v>CROSSPATHS, WP4 Strategy for sustainability of the partnership (nr 101160325, 2024-05-01 - 2026-05-31), kier. M. Piskuła</v>
      </c>
      <c r="K12" s="4" t="s">
        <v>46</v>
      </c>
    </row>
    <row r="13" spans="1:13" x14ac:dyDescent="0.2">
      <c r="A13" s="6">
        <v>46016</v>
      </c>
      <c r="B13" s="4" t="s">
        <v>13</v>
      </c>
      <c r="D13" s="1" t="s">
        <v>86</v>
      </c>
      <c r="E13" s="96" t="s">
        <v>101</v>
      </c>
      <c r="F13" s="1" t="s">
        <v>58</v>
      </c>
      <c r="G13" s="8">
        <v>101160325</v>
      </c>
      <c r="H13" s="4" t="s">
        <v>57</v>
      </c>
      <c r="I13" s="69" t="str">
        <f t="shared" si="0"/>
        <v>CROSSPATHS, WP5 Dissemination, exploitation and communication (nr 101160325, 2024-05-01 - 2026-05-31), kier. M. Piskuła</v>
      </c>
      <c r="K13" s="4" t="s">
        <v>46</v>
      </c>
    </row>
    <row r="14" spans="1:13" x14ac:dyDescent="0.2">
      <c r="A14" s="6">
        <v>46017</v>
      </c>
      <c r="B14" s="4" t="s">
        <v>14</v>
      </c>
      <c r="D14" s="1" t="s">
        <v>95</v>
      </c>
      <c r="E14" s="96" t="s">
        <v>102</v>
      </c>
      <c r="F14" s="1" t="s">
        <v>58</v>
      </c>
      <c r="G14" s="8">
        <v>101160325</v>
      </c>
      <c r="H14" s="4" t="s">
        <v>57</v>
      </c>
      <c r="I14" s="69" t="str">
        <f t="shared" si="0"/>
        <v>CROSSPATHS, WP6 Project management and coordination (nr 101160325, 2024-05-01 - 2026-05-31), kier. M. Piskuła</v>
      </c>
      <c r="K14" s="4" t="s">
        <v>46</v>
      </c>
    </row>
    <row r="15" spans="1:13" x14ac:dyDescent="0.2">
      <c r="A15" s="6">
        <v>46023</v>
      </c>
      <c r="B15" s="4" t="s">
        <v>2</v>
      </c>
      <c r="D15" s="1" t="s">
        <v>87</v>
      </c>
      <c r="E15" s="1" t="s">
        <v>103</v>
      </c>
      <c r="F15" s="1" t="s">
        <v>58</v>
      </c>
      <c r="G15" s="8">
        <v>101136361</v>
      </c>
      <c r="H15" s="4" t="s">
        <v>59</v>
      </c>
      <c r="I15" s="69" t="str">
        <f t="shared" si="0"/>
        <v>FutureFoodS, WP1 Partnership coordination and management (nr 101136361, 2024-06-01 - 2034-05-31), kier. M. Piskuła</v>
      </c>
      <c r="K15" s="4" t="s">
        <v>46</v>
      </c>
    </row>
    <row r="16" spans="1:13" x14ac:dyDescent="0.2">
      <c r="A16" s="6">
        <v>46028</v>
      </c>
      <c r="B16" s="4" t="s">
        <v>3</v>
      </c>
      <c r="D16" s="1" t="s">
        <v>88</v>
      </c>
      <c r="E16" s="1" t="s">
        <v>104</v>
      </c>
      <c r="F16" s="92" t="s">
        <v>58</v>
      </c>
      <c r="G16" s="8">
        <v>101136361</v>
      </c>
      <c r="H16" s="4" t="s">
        <v>59</v>
      </c>
      <c r="I16" s="69" t="str">
        <f t="shared" si="0"/>
        <v>FutureFoodS, WP2 SRIA update and refine for sustainable food systems (nr 101136361, 2024-06-01 - 2034-05-31), kier. M. Piskuła</v>
      </c>
      <c r="K16" s="4" t="s">
        <v>46</v>
      </c>
    </row>
    <row r="17" spans="1:12" x14ac:dyDescent="0.2">
      <c r="A17" s="6">
        <v>46117</v>
      </c>
      <c r="B17" s="4" t="s">
        <v>4</v>
      </c>
      <c r="D17" s="1" t="s">
        <v>89</v>
      </c>
      <c r="E17" s="1" t="s">
        <v>105</v>
      </c>
      <c r="F17" s="92" t="s">
        <v>58</v>
      </c>
      <c r="G17" s="8">
        <v>101136361</v>
      </c>
      <c r="H17" s="4" t="s">
        <v>59</v>
      </c>
      <c r="I17" s="69" t="str">
        <f t="shared" si="0"/>
        <v>FutureFoodS, WP3 External calls (co-funded) (nr 101136361, 2024-06-01 - 2034-05-31), kier. M. Piskuła</v>
      </c>
      <c r="K17" s="4" t="s">
        <v>46</v>
      </c>
    </row>
    <row r="18" spans="1:12" x14ac:dyDescent="0.2">
      <c r="A18" s="6">
        <v>46118</v>
      </c>
      <c r="B18" s="4" t="s">
        <v>5</v>
      </c>
      <c r="D18" s="1" t="s">
        <v>90</v>
      </c>
      <c r="E18" s="1" t="s">
        <v>106</v>
      </c>
      <c r="F18" s="92" t="s">
        <v>58</v>
      </c>
      <c r="G18" s="8">
        <v>101136361</v>
      </c>
      <c r="H18" s="4" t="s">
        <v>59</v>
      </c>
      <c r="I18" s="69" t="str">
        <f t="shared" si="0"/>
        <v>FutureFoodS, WP4 Internal support instruments for additional activities (nr 101136361, 2024-06-01 - 2034-05-31), kier. M. Piskuła</v>
      </c>
      <c r="K18" s="4" t="s">
        <v>46</v>
      </c>
    </row>
    <row r="19" spans="1:12" x14ac:dyDescent="0.2">
      <c r="A19" s="6">
        <v>46143</v>
      </c>
      <c r="B19" s="4" t="s">
        <v>6</v>
      </c>
      <c r="D19" s="1" t="s">
        <v>92</v>
      </c>
      <c r="E19" s="1" t="s">
        <v>107</v>
      </c>
      <c r="F19" s="92" t="s">
        <v>58</v>
      </c>
      <c r="G19" s="8">
        <v>101136361</v>
      </c>
      <c r="H19" s="4" t="s">
        <v>59</v>
      </c>
      <c r="I19" s="69" t="str">
        <f t="shared" si="0"/>
        <v>FutureFoodS, WP5 Food Systems Observatory (nr 101136361, 2024-06-01 - 2034-05-31), kier. M. Piskuła</v>
      </c>
      <c r="K19" s="4" t="s">
        <v>46</v>
      </c>
      <c r="L19" s="4"/>
    </row>
    <row r="20" spans="1:12" x14ac:dyDescent="0.2">
      <c r="A20" s="6">
        <v>46145</v>
      </c>
      <c r="B20" s="4" t="s">
        <v>7</v>
      </c>
      <c r="D20" s="92" t="s">
        <v>91</v>
      </c>
      <c r="E20" s="1" t="s">
        <v>108</v>
      </c>
      <c r="F20" s="92" t="s">
        <v>58</v>
      </c>
      <c r="G20" s="8">
        <v>101136361</v>
      </c>
      <c r="H20" s="4" t="s">
        <v>59</v>
      </c>
      <c r="I20" s="94" t="str">
        <f t="shared" si="0"/>
        <v>FutureFoodS, WP6 Food Systems knowledge hub &amp; the linked Food Systems living labs (nr 101136361, 2024-06-01 - 2034-05-31), kier. M. Piskuła</v>
      </c>
      <c r="K20" s="4" t="s">
        <v>46</v>
      </c>
      <c r="L20" s="4"/>
    </row>
    <row r="21" spans="1:12" x14ac:dyDescent="0.2">
      <c r="A21" s="6">
        <v>46166</v>
      </c>
      <c r="B21" s="4" t="s">
        <v>8</v>
      </c>
      <c r="D21" s="92" t="s">
        <v>93</v>
      </c>
      <c r="E21" s="1" t="s">
        <v>109</v>
      </c>
      <c r="F21" s="92" t="s">
        <v>58</v>
      </c>
      <c r="G21" s="8">
        <v>101136361</v>
      </c>
      <c r="H21" s="4" t="s">
        <v>59</v>
      </c>
      <c r="I21" s="94" t="str">
        <f t="shared" si="0"/>
        <v>FutureFoodS, WP7 Communication, Dissemination and Exploitation (nr 101136361, 2024-06-01 - 2034-05-31), kier. M. Piskuła</v>
      </c>
      <c r="K21" s="4" t="s">
        <v>46</v>
      </c>
      <c r="L21" s="4"/>
    </row>
    <row r="22" spans="1:12" x14ac:dyDescent="0.2">
      <c r="A22" s="6">
        <v>46177</v>
      </c>
      <c r="B22" s="4" t="s">
        <v>9</v>
      </c>
      <c r="D22" s="92" t="s">
        <v>94</v>
      </c>
      <c r="E22" s="1" t="s">
        <v>110</v>
      </c>
      <c r="F22" s="92" t="s">
        <v>58</v>
      </c>
      <c r="G22" s="8">
        <v>101136361</v>
      </c>
      <c r="H22" s="4" t="s">
        <v>59</v>
      </c>
      <c r="I22" s="94" t="str">
        <f t="shared" si="0"/>
        <v>FutureFoodS, WP8 Impact, Widening and Science to Policy (nr 101136361, 2024-06-01 - 2034-05-31), kier. M. Piskuła</v>
      </c>
      <c r="K22" s="4" t="s">
        <v>46</v>
      </c>
      <c r="L22" s="4"/>
    </row>
    <row r="23" spans="1:12" x14ac:dyDescent="0.2">
      <c r="A23" s="6">
        <v>46249</v>
      </c>
      <c r="B23" s="4" t="s">
        <v>10</v>
      </c>
      <c r="D23" s="92" t="s">
        <v>96</v>
      </c>
      <c r="E23" s="1" t="s">
        <v>111</v>
      </c>
      <c r="F23" s="92" t="s">
        <v>58</v>
      </c>
      <c r="G23" s="8">
        <v>101136361</v>
      </c>
      <c r="H23" s="4" t="s">
        <v>59</v>
      </c>
      <c r="I23" s="94" t="str">
        <f t="shared" si="0"/>
        <v>FutureFoodS, WP9 Ethics requirements (nr 101136361, 2024-06-01 - 2034-05-31), kier. M. Piskuła</v>
      </c>
      <c r="K23" s="4" t="s">
        <v>46</v>
      </c>
      <c r="L23" s="4"/>
    </row>
    <row r="24" spans="1:12" x14ac:dyDescent="0.2">
      <c r="A24" s="6">
        <v>46327</v>
      </c>
      <c r="B24" s="4" t="s">
        <v>11</v>
      </c>
      <c r="D24" s="1" t="s">
        <v>128</v>
      </c>
      <c r="E24" s="1" t="s">
        <v>129</v>
      </c>
      <c r="F24" s="1" t="s">
        <v>149</v>
      </c>
      <c r="G24" s="8" t="s">
        <v>142</v>
      </c>
      <c r="H24" s="4">
        <v>2025</v>
      </c>
      <c r="I24" s="69" t="str">
        <f t="shared" si="0"/>
        <v>RIS Fellowships Activity Line (nr 18149-23, 2025), kier. D. Złotkowska\</v>
      </c>
      <c r="K24" s="4" t="s">
        <v>46</v>
      </c>
      <c r="L24" s="4"/>
    </row>
    <row r="25" spans="1:12" x14ac:dyDescent="0.2">
      <c r="A25" s="6">
        <v>46337</v>
      </c>
      <c r="B25" s="4" t="s">
        <v>12</v>
      </c>
      <c r="D25" s="1" t="s">
        <v>130</v>
      </c>
      <c r="E25" s="1" t="s">
        <v>131</v>
      </c>
      <c r="F25" s="1" t="s">
        <v>150</v>
      </c>
      <c r="G25" s="8" t="s">
        <v>143</v>
      </c>
      <c r="H25" s="4">
        <v>2025</v>
      </c>
      <c r="I25" s="69" t="str">
        <f t="shared" si="0"/>
        <v>Inspire Activity Line (Inspire) (nr 21304-23, 2025), kier. D. Żarski</v>
      </c>
      <c r="K25" s="4" t="s">
        <v>46</v>
      </c>
      <c r="L25" s="4"/>
    </row>
    <row r="26" spans="1:12" x14ac:dyDescent="0.2">
      <c r="A26" s="6">
        <v>46381</v>
      </c>
      <c r="B26" s="4" t="s">
        <v>13</v>
      </c>
      <c r="D26" s="1" t="s">
        <v>132</v>
      </c>
      <c r="E26" s="1" t="s">
        <v>133</v>
      </c>
      <c r="F26" s="1" t="s">
        <v>118</v>
      </c>
      <c r="G26" s="8" t="s">
        <v>144</v>
      </c>
      <c r="H26" s="4">
        <v>2025</v>
      </c>
      <c r="I26" s="69" t="str">
        <f t="shared" si="0"/>
        <v>RIS Professional Development. Zad. 4. WeLead (nr 21324-23, 2025), kier. I. Kieda</v>
      </c>
      <c r="K26" s="4" t="s">
        <v>46</v>
      </c>
      <c r="L26" s="4"/>
    </row>
    <row r="27" spans="1:12" x14ac:dyDescent="0.2">
      <c r="A27" s="6">
        <v>46382</v>
      </c>
      <c r="B27" s="4" t="s">
        <v>14</v>
      </c>
      <c r="D27" s="1" t="s">
        <v>134</v>
      </c>
      <c r="E27" s="1" t="s">
        <v>135</v>
      </c>
      <c r="F27" s="1" t="s">
        <v>151</v>
      </c>
      <c r="G27" s="8" t="s">
        <v>144</v>
      </c>
      <c r="H27" s="4">
        <v>2025</v>
      </c>
      <c r="I27" s="69" t="str">
        <f t="shared" si="0"/>
        <v>RIS Professional Development. Zad. 5. DeepTech (nr 21324-23, 2025), kier. L. Markiewicz</v>
      </c>
      <c r="K27" s="4" t="s">
        <v>46</v>
      </c>
      <c r="L27" s="4"/>
    </row>
    <row r="28" spans="1:12" x14ac:dyDescent="0.2">
      <c r="A28" s="6">
        <v>46388</v>
      </c>
      <c r="B28" s="4" t="s">
        <v>2</v>
      </c>
      <c r="D28" s="1" t="s">
        <v>163</v>
      </c>
      <c r="E28" s="1" t="s">
        <v>164</v>
      </c>
      <c r="F28" s="1" t="s">
        <v>165</v>
      </c>
      <c r="G28" s="8" t="s">
        <v>166</v>
      </c>
      <c r="H28" s="4">
        <v>2025</v>
      </c>
      <c r="I28" s="69" t="str">
        <f>E28&amp;" (nr "&amp;G28&amp;", "&amp;H28&amp;"), kier. "&amp;F28</f>
        <v>Foodsolutions (nr 21330-23, 2025), kier. D. Złotkowska</v>
      </c>
      <c r="K28" s="4" t="s">
        <v>46</v>
      </c>
      <c r="L28" s="4"/>
    </row>
    <row r="29" spans="1:12" x14ac:dyDescent="0.2">
      <c r="A29" s="6">
        <v>46393</v>
      </c>
      <c r="B29" s="4" t="s">
        <v>3</v>
      </c>
      <c r="D29" s="1" t="s">
        <v>136</v>
      </c>
      <c r="E29" s="73" t="s">
        <v>137</v>
      </c>
      <c r="F29" s="73" t="s">
        <v>117</v>
      </c>
      <c r="G29" s="8" t="s">
        <v>145</v>
      </c>
      <c r="H29" s="4">
        <v>2025</v>
      </c>
      <c r="I29" s="69" t="str">
        <f t="shared" si="0"/>
        <v>Grow Workshop (nr 21351-23, 2025), kier. T. Jeliński</v>
      </c>
      <c r="K29" s="4" t="s">
        <v>46</v>
      </c>
      <c r="L29" s="4"/>
    </row>
    <row r="30" spans="1:12" x14ac:dyDescent="0.2">
      <c r="A30" s="6">
        <v>46474</v>
      </c>
      <c r="B30" s="4" t="s">
        <v>4</v>
      </c>
      <c r="D30" s="1" t="s">
        <v>138</v>
      </c>
      <c r="E30" s="73" t="s">
        <v>139</v>
      </c>
      <c r="F30" s="73" t="s">
        <v>152</v>
      </c>
      <c r="G30" s="8" t="s">
        <v>146</v>
      </c>
      <c r="H30" s="4">
        <v>2025</v>
      </c>
      <c r="I30" s="69" t="str">
        <f t="shared" si="0"/>
        <v>FoodEducators (nr 21708-23, 2025), kier. J. Banasiak</v>
      </c>
      <c r="K30" s="4" t="s">
        <v>46</v>
      </c>
      <c r="L30" s="4"/>
    </row>
    <row r="31" spans="1:12" x14ac:dyDescent="0.2">
      <c r="A31" s="6">
        <v>46475</v>
      </c>
      <c r="B31" s="4" t="s">
        <v>5</v>
      </c>
      <c r="D31" s="1" t="s">
        <v>140</v>
      </c>
      <c r="E31" s="1" t="s">
        <v>141</v>
      </c>
      <c r="F31" s="1" t="s">
        <v>148</v>
      </c>
      <c r="G31" s="8" t="s">
        <v>147</v>
      </c>
      <c r="H31" s="4">
        <v>2025</v>
      </c>
      <c r="I31" s="69" t="str">
        <f t="shared" si="0"/>
        <v>RIS Consumer Engagement Labs (nr 19153-23, 2025), kier. J. Fotschki</v>
      </c>
      <c r="K31" s="4"/>
      <c r="L31" s="4"/>
    </row>
    <row r="32" spans="1:12" x14ac:dyDescent="0.2">
      <c r="A32" s="6">
        <v>46508</v>
      </c>
      <c r="B32" s="4" t="s">
        <v>6</v>
      </c>
      <c r="K32" s="4"/>
      <c r="L32" s="4"/>
    </row>
    <row r="33" spans="1:12" x14ac:dyDescent="0.2">
      <c r="A33" s="6">
        <v>46510</v>
      </c>
      <c r="B33" s="4" t="s">
        <v>7</v>
      </c>
      <c r="K33" s="4"/>
      <c r="L33" s="4"/>
    </row>
    <row r="34" spans="1:12" x14ac:dyDescent="0.2">
      <c r="A34" s="6">
        <v>46523</v>
      </c>
      <c r="B34" s="4" t="s">
        <v>8</v>
      </c>
      <c r="K34" s="4"/>
      <c r="L34" s="4"/>
    </row>
    <row r="35" spans="1:12" x14ac:dyDescent="0.2">
      <c r="A35" s="6">
        <v>46534</v>
      </c>
      <c r="B35" s="4" t="s">
        <v>9</v>
      </c>
      <c r="K35" s="4"/>
      <c r="L35" s="4"/>
    </row>
    <row r="36" spans="1:12" x14ac:dyDescent="0.2">
      <c r="A36" s="6">
        <v>46614</v>
      </c>
      <c r="B36" s="4" t="s">
        <v>10</v>
      </c>
      <c r="K36" s="4"/>
      <c r="L36" s="4"/>
    </row>
    <row r="37" spans="1:12" x14ac:dyDescent="0.2">
      <c r="A37" s="6">
        <v>46692</v>
      </c>
      <c r="B37" s="4" t="s">
        <v>11</v>
      </c>
      <c r="K37" s="4"/>
      <c r="L37" s="4"/>
    </row>
    <row r="38" spans="1:12" x14ac:dyDescent="0.2">
      <c r="A38" s="6">
        <v>46702</v>
      </c>
      <c r="B38" s="4" t="s">
        <v>12</v>
      </c>
      <c r="K38" s="4"/>
      <c r="L38" s="4"/>
    </row>
    <row r="39" spans="1:12" x14ac:dyDescent="0.2">
      <c r="A39" s="6">
        <v>46746</v>
      </c>
      <c r="B39" s="4" t="s">
        <v>13</v>
      </c>
      <c r="K39" s="4"/>
      <c r="L39" s="4"/>
    </row>
    <row r="40" spans="1:12" x14ac:dyDescent="0.2">
      <c r="A40" s="6">
        <v>46747</v>
      </c>
      <c r="B40" s="4" t="s">
        <v>14</v>
      </c>
      <c r="K40" s="4"/>
      <c r="L40" s="4"/>
    </row>
    <row r="41" spans="1:12" x14ac:dyDescent="0.2">
      <c r="A41" s="95">
        <v>46753</v>
      </c>
      <c r="B41" s="93" t="s">
        <v>2</v>
      </c>
      <c r="K41" s="4"/>
      <c r="L41" s="4"/>
    </row>
    <row r="42" spans="1:12" x14ac:dyDescent="0.2">
      <c r="A42" s="95">
        <v>46758</v>
      </c>
      <c r="B42" s="93" t="s">
        <v>3</v>
      </c>
      <c r="K42" s="4"/>
      <c r="L42" s="4"/>
    </row>
    <row r="43" spans="1:12" x14ac:dyDescent="0.2">
      <c r="A43" s="95">
        <v>46859</v>
      </c>
      <c r="B43" s="93" t="s">
        <v>4</v>
      </c>
      <c r="K43" s="4"/>
      <c r="L43" s="4"/>
    </row>
    <row r="44" spans="1:12" x14ac:dyDescent="0.2">
      <c r="A44" s="95">
        <v>46860</v>
      </c>
      <c r="B44" s="93" t="s">
        <v>5</v>
      </c>
      <c r="K44" s="4"/>
      <c r="L44" s="4"/>
    </row>
    <row r="45" spans="1:12" x14ac:dyDescent="0.2">
      <c r="A45" s="95">
        <v>46874</v>
      </c>
      <c r="B45" s="93" t="s">
        <v>6</v>
      </c>
      <c r="K45" s="4"/>
      <c r="L45" s="4"/>
    </row>
    <row r="46" spans="1:12" x14ac:dyDescent="0.2">
      <c r="A46" s="95">
        <v>46876</v>
      </c>
      <c r="B46" s="93" t="s">
        <v>7</v>
      </c>
      <c r="K46" s="4"/>
      <c r="L46" s="4"/>
    </row>
    <row r="47" spans="1:12" x14ac:dyDescent="0.2">
      <c r="A47" s="95">
        <v>46908</v>
      </c>
      <c r="B47" s="93" t="s">
        <v>8</v>
      </c>
      <c r="K47" s="4"/>
      <c r="L47" s="4"/>
    </row>
    <row r="48" spans="1:12" x14ac:dyDescent="0.2">
      <c r="A48" s="95">
        <v>46919</v>
      </c>
      <c r="B48" s="93" t="s">
        <v>9</v>
      </c>
      <c r="K48" s="4"/>
      <c r="L48" s="4"/>
    </row>
    <row r="49" spans="1:12" x14ac:dyDescent="0.2">
      <c r="A49" s="95">
        <v>46980</v>
      </c>
      <c r="B49" s="93" t="s">
        <v>10</v>
      </c>
      <c r="K49" s="4"/>
      <c r="L49" s="4"/>
    </row>
    <row r="50" spans="1:12" x14ac:dyDescent="0.2">
      <c r="A50" s="95">
        <v>47058</v>
      </c>
      <c r="B50" s="93" t="s">
        <v>11</v>
      </c>
      <c r="K50" s="4"/>
      <c r="L50" s="4"/>
    </row>
    <row r="51" spans="1:12" x14ac:dyDescent="0.2">
      <c r="A51" s="95">
        <v>47068</v>
      </c>
      <c r="B51" s="93" t="s">
        <v>12</v>
      </c>
      <c r="K51" s="4"/>
      <c r="L51" s="4"/>
    </row>
    <row r="52" spans="1:12" x14ac:dyDescent="0.2">
      <c r="A52" s="95">
        <v>47112</v>
      </c>
      <c r="B52" s="93" t="s">
        <v>13</v>
      </c>
      <c r="K52" s="4"/>
      <c r="L52" s="4"/>
    </row>
    <row r="53" spans="1:12" x14ac:dyDescent="0.2">
      <c r="A53" s="95">
        <v>47113</v>
      </c>
      <c r="B53" s="93" t="s">
        <v>14</v>
      </c>
      <c r="K53" s="4"/>
      <c r="L53" s="4"/>
    </row>
    <row r="54" spans="1:12" x14ac:dyDescent="0.2">
      <c r="K54" s="4"/>
      <c r="L54" s="4"/>
    </row>
    <row r="55" spans="1:12" x14ac:dyDescent="0.2">
      <c r="K55" s="4"/>
      <c r="L55" s="4"/>
    </row>
    <row r="56" spans="1:12" x14ac:dyDescent="0.2">
      <c r="K56" s="4"/>
      <c r="L56" s="4"/>
    </row>
    <row r="57" spans="1:12" x14ac:dyDescent="0.2">
      <c r="K57" s="4"/>
      <c r="L57" s="4"/>
    </row>
    <row r="58" spans="1:12" x14ac:dyDescent="0.2">
      <c r="K58" s="4"/>
      <c r="L58" s="4"/>
    </row>
    <row r="59" spans="1:12" x14ac:dyDescent="0.2">
      <c r="K59" s="4"/>
      <c r="L59" s="4"/>
    </row>
    <row r="60" spans="1:12" x14ac:dyDescent="0.2">
      <c r="K60" s="4"/>
      <c r="L60" s="4"/>
    </row>
    <row r="61" spans="1:12" x14ac:dyDescent="0.2">
      <c r="K61" s="4"/>
      <c r="L61" s="4"/>
    </row>
    <row r="62" spans="1:12" x14ac:dyDescent="0.2">
      <c r="K62" s="4"/>
      <c r="L62" s="4"/>
    </row>
    <row r="63" spans="1:12" x14ac:dyDescent="0.2">
      <c r="K63" s="4"/>
      <c r="L63" s="4"/>
    </row>
    <row r="64" spans="1:12" x14ac:dyDescent="0.2">
      <c r="K64" s="4"/>
      <c r="L64" s="4"/>
    </row>
    <row r="65" spans="11:12" x14ac:dyDescent="0.2">
      <c r="K65" s="4"/>
      <c r="L65" s="4"/>
    </row>
    <row r="66" spans="11:12" x14ac:dyDescent="0.2">
      <c r="K66" s="4"/>
      <c r="L66" s="4"/>
    </row>
    <row r="67" spans="11:12" x14ac:dyDescent="0.2">
      <c r="K67" s="4"/>
      <c r="L67" s="4"/>
    </row>
    <row r="68" spans="11:12" x14ac:dyDescent="0.2">
      <c r="K68" s="4"/>
      <c r="L68" s="4"/>
    </row>
    <row r="69" spans="11:12" x14ac:dyDescent="0.2">
      <c r="K69" s="4"/>
      <c r="L69" s="4"/>
    </row>
    <row r="70" spans="11:12" x14ac:dyDescent="0.2">
      <c r="K70" s="4"/>
      <c r="L70" s="4"/>
    </row>
    <row r="71" spans="11:12" x14ac:dyDescent="0.2">
      <c r="K71" s="4"/>
      <c r="L71" s="4"/>
    </row>
    <row r="72" spans="11:12" x14ac:dyDescent="0.2">
      <c r="K72" s="4"/>
      <c r="L72" s="4"/>
    </row>
    <row r="73" spans="11:12" x14ac:dyDescent="0.2">
      <c r="K73" s="4"/>
      <c r="L73" s="4"/>
    </row>
    <row r="74" spans="11:12" x14ac:dyDescent="0.2">
      <c r="K74" s="4"/>
      <c r="L74" s="4"/>
    </row>
    <row r="75" spans="11:12" x14ac:dyDescent="0.2">
      <c r="K75" s="4"/>
      <c r="L75" s="4"/>
    </row>
    <row r="76" spans="11:12" x14ac:dyDescent="0.2">
      <c r="K76" s="4"/>
      <c r="L76" s="4"/>
    </row>
    <row r="77" spans="11:12" x14ac:dyDescent="0.2">
      <c r="K77" s="4"/>
      <c r="L77" s="4"/>
    </row>
    <row r="78" spans="11:12" x14ac:dyDescent="0.2">
      <c r="K78" s="4"/>
      <c r="L78" s="4"/>
    </row>
    <row r="79" spans="11:12" x14ac:dyDescent="0.2">
      <c r="K79" s="4"/>
      <c r="L79" s="4"/>
    </row>
    <row r="80" spans="11:12" x14ac:dyDescent="0.2">
      <c r="K80" s="4"/>
      <c r="L80" s="4"/>
    </row>
    <row r="81" spans="11:12" x14ac:dyDescent="0.2">
      <c r="K81" s="4"/>
      <c r="L81" s="4"/>
    </row>
    <row r="82" spans="11:12" x14ac:dyDescent="0.2">
      <c r="K82" s="4"/>
      <c r="L82" s="4"/>
    </row>
    <row r="83" spans="11:12" x14ac:dyDescent="0.2">
      <c r="K83" s="4"/>
      <c r="L83" s="4"/>
    </row>
    <row r="84" spans="11:12" x14ac:dyDescent="0.2">
      <c r="K84" s="4"/>
      <c r="L84" s="4"/>
    </row>
    <row r="85" spans="11:12" x14ac:dyDescent="0.2">
      <c r="K85" s="4"/>
      <c r="L85" s="4"/>
    </row>
    <row r="86" spans="11:12" x14ac:dyDescent="0.2">
      <c r="K86" s="4"/>
      <c r="L86" s="4"/>
    </row>
    <row r="87" spans="11:12" x14ac:dyDescent="0.2">
      <c r="K87" s="4"/>
      <c r="L87" s="4"/>
    </row>
    <row r="88" spans="11:12" x14ac:dyDescent="0.2">
      <c r="K88" s="4"/>
      <c r="L88" s="4"/>
    </row>
    <row r="89" spans="11:12" x14ac:dyDescent="0.2">
      <c r="K89" s="4"/>
      <c r="L89" s="4"/>
    </row>
    <row r="90" spans="11:12" x14ac:dyDescent="0.2">
      <c r="K90" s="4"/>
      <c r="L90" s="4"/>
    </row>
    <row r="91" spans="11:12" x14ac:dyDescent="0.2">
      <c r="K91" s="4"/>
      <c r="L91" s="4"/>
    </row>
    <row r="92" spans="11:12" x14ac:dyDescent="0.2">
      <c r="K92" s="4"/>
      <c r="L92" s="4"/>
    </row>
    <row r="93" spans="11:12" x14ac:dyDescent="0.2">
      <c r="K93" s="4"/>
      <c r="L93" s="4"/>
    </row>
    <row r="94" spans="11:12" x14ac:dyDescent="0.2">
      <c r="K94" s="4"/>
      <c r="L94" s="4"/>
    </row>
    <row r="95" spans="11:12" x14ac:dyDescent="0.2">
      <c r="K95" s="4"/>
      <c r="L95" s="4"/>
    </row>
    <row r="96" spans="11:12" x14ac:dyDescent="0.2">
      <c r="K96" s="4"/>
      <c r="L96" s="4"/>
    </row>
    <row r="97" spans="11:12" x14ac:dyDescent="0.2">
      <c r="K97" s="4"/>
      <c r="L97" s="4"/>
    </row>
    <row r="98" spans="11:12" x14ac:dyDescent="0.2">
      <c r="K98" s="4"/>
      <c r="L98" s="4"/>
    </row>
    <row r="99" spans="11:12" x14ac:dyDescent="0.2">
      <c r="K99" s="4"/>
      <c r="L99" s="4"/>
    </row>
    <row r="100" spans="11:12" x14ac:dyDescent="0.2">
      <c r="K100" s="4"/>
      <c r="L100" s="4"/>
    </row>
    <row r="101" spans="11:12" x14ac:dyDescent="0.2">
      <c r="K101" s="4"/>
      <c r="L101" s="4"/>
    </row>
    <row r="102" spans="11:12" x14ac:dyDescent="0.2">
      <c r="K102" s="4"/>
      <c r="L102" s="4"/>
    </row>
    <row r="103" spans="11:12" x14ac:dyDescent="0.2">
      <c r="K103" s="4"/>
      <c r="L103" s="4"/>
    </row>
    <row r="104" spans="11:12" x14ac:dyDescent="0.2">
      <c r="K104" s="4"/>
      <c r="L104" s="4"/>
    </row>
    <row r="105" spans="11:12" x14ac:dyDescent="0.2">
      <c r="K105" s="4"/>
      <c r="L105" s="4"/>
    </row>
    <row r="106" spans="11:12" x14ac:dyDescent="0.2">
      <c r="K106" s="4"/>
      <c r="L106" s="4"/>
    </row>
    <row r="107" spans="11:12" x14ac:dyDescent="0.2">
      <c r="K107" s="4"/>
      <c r="L107" s="4"/>
    </row>
    <row r="108" spans="11:12" x14ac:dyDescent="0.2">
      <c r="K108" s="4"/>
      <c r="L108" s="4"/>
    </row>
    <row r="109" spans="11:12" x14ac:dyDescent="0.2">
      <c r="K109" s="4"/>
      <c r="L109" s="4"/>
    </row>
    <row r="110" spans="11:12" x14ac:dyDescent="0.2">
      <c r="K110" s="4"/>
      <c r="L110" s="4"/>
    </row>
    <row r="111" spans="11:12" x14ac:dyDescent="0.2">
      <c r="K111" s="4"/>
      <c r="L111" s="4"/>
    </row>
    <row r="112" spans="11:12" x14ac:dyDescent="0.2">
      <c r="K112" s="4"/>
      <c r="L112" s="4"/>
    </row>
    <row r="113" spans="11:12" x14ac:dyDescent="0.2">
      <c r="K113" s="4"/>
      <c r="L113" s="4"/>
    </row>
    <row r="114" spans="11:12" x14ac:dyDescent="0.2">
      <c r="K114" s="4"/>
      <c r="L114" s="4"/>
    </row>
    <row r="115" spans="11:12" x14ac:dyDescent="0.2">
      <c r="K115" s="4"/>
      <c r="L115" s="4"/>
    </row>
    <row r="116" spans="11:12" x14ac:dyDescent="0.2">
      <c r="K116" s="4"/>
      <c r="L116" s="4"/>
    </row>
    <row r="117" spans="11:12" x14ac:dyDescent="0.2">
      <c r="K117" s="4"/>
      <c r="L117" s="4"/>
    </row>
    <row r="118" spans="11:12" x14ac:dyDescent="0.2">
      <c r="K118" s="4"/>
      <c r="L118" s="4"/>
    </row>
    <row r="119" spans="11:12" x14ac:dyDescent="0.2">
      <c r="K119" s="4"/>
      <c r="L119" s="4"/>
    </row>
    <row r="120" spans="11:12" x14ac:dyDescent="0.2">
      <c r="K120" s="4"/>
      <c r="L120" s="4"/>
    </row>
    <row r="121" spans="11:12" x14ac:dyDescent="0.2">
      <c r="K121" s="4"/>
      <c r="L121" s="4"/>
    </row>
    <row r="122" spans="11:12" x14ac:dyDescent="0.2">
      <c r="K122" s="4"/>
      <c r="L122" s="4"/>
    </row>
    <row r="123" spans="11:12" x14ac:dyDescent="0.2">
      <c r="K123" s="4"/>
      <c r="L123" s="4"/>
    </row>
    <row r="124" spans="11:12" x14ac:dyDescent="0.2">
      <c r="K124" s="4"/>
      <c r="L124" s="4"/>
    </row>
    <row r="125" spans="11:12" x14ac:dyDescent="0.2">
      <c r="K125" s="4"/>
      <c r="L125" s="4"/>
    </row>
    <row r="126" spans="11:12" x14ac:dyDescent="0.2">
      <c r="K126" s="4"/>
      <c r="L126" s="4"/>
    </row>
    <row r="127" spans="11:12" x14ac:dyDescent="0.2">
      <c r="K127" s="4"/>
      <c r="L127" s="4"/>
    </row>
    <row r="128" spans="11:12" x14ac:dyDescent="0.2">
      <c r="K128" s="4"/>
      <c r="L128" s="4"/>
    </row>
    <row r="129" spans="11:12" x14ac:dyDescent="0.2">
      <c r="K129" s="4"/>
      <c r="L129" s="4"/>
    </row>
    <row r="130" spans="11:12" x14ac:dyDescent="0.2">
      <c r="K130" s="4"/>
      <c r="L130" s="4"/>
    </row>
    <row r="131" spans="11:12" x14ac:dyDescent="0.2">
      <c r="K131" s="4"/>
      <c r="L131" s="4"/>
    </row>
    <row r="132" spans="11:12" x14ac:dyDescent="0.2">
      <c r="K132" s="4"/>
      <c r="L132" s="4"/>
    </row>
    <row r="133" spans="11:12" x14ac:dyDescent="0.2">
      <c r="K133" s="4"/>
      <c r="L133" s="4"/>
    </row>
    <row r="134" spans="11:12" x14ac:dyDescent="0.2">
      <c r="K134" s="4"/>
      <c r="L134" s="4"/>
    </row>
    <row r="135" spans="11:12" x14ac:dyDescent="0.2">
      <c r="K135" s="4"/>
      <c r="L135" s="4"/>
    </row>
    <row r="136" spans="11:12" x14ac:dyDescent="0.2">
      <c r="K136" s="4"/>
      <c r="L136" s="4"/>
    </row>
    <row r="137" spans="11:12" x14ac:dyDescent="0.2">
      <c r="K137" s="4"/>
      <c r="L137" s="4"/>
    </row>
    <row r="138" spans="11:12" x14ac:dyDescent="0.2">
      <c r="K138" s="4"/>
      <c r="L138" s="4"/>
    </row>
    <row r="139" spans="11:12" x14ac:dyDescent="0.2">
      <c r="K139" s="4"/>
      <c r="L139" s="4"/>
    </row>
    <row r="140" spans="11:12" x14ac:dyDescent="0.2">
      <c r="K140" s="4"/>
      <c r="L140" s="4"/>
    </row>
    <row r="141" spans="11:12" x14ac:dyDescent="0.2">
      <c r="K141" s="4"/>
      <c r="L141" s="4"/>
    </row>
    <row r="142" spans="11:12" x14ac:dyDescent="0.2">
      <c r="K142" s="4"/>
      <c r="L142" s="4"/>
    </row>
    <row r="143" spans="11:12" x14ac:dyDescent="0.2">
      <c r="K143" s="4"/>
      <c r="L143" s="4"/>
    </row>
    <row r="144" spans="11:12" x14ac:dyDescent="0.2">
      <c r="K144" s="4"/>
      <c r="L144" s="4"/>
    </row>
    <row r="145" spans="11:12" x14ac:dyDescent="0.2">
      <c r="K145" s="4"/>
      <c r="L145" s="4"/>
    </row>
    <row r="146" spans="11:12" x14ac:dyDescent="0.2">
      <c r="K146" s="4"/>
      <c r="L146" s="4"/>
    </row>
    <row r="147" spans="11:12" x14ac:dyDescent="0.2">
      <c r="K147" s="4"/>
      <c r="L147" s="4"/>
    </row>
    <row r="148" spans="11:12" x14ac:dyDescent="0.2">
      <c r="K148" s="4"/>
      <c r="L148" s="4"/>
    </row>
    <row r="149" spans="11:12" x14ac:dyDescent="0.2">
      <c r="K149" s="4"/>
      <c r="L149" s="4"/>
    </row>
  </sheetData>
  <sortState xmlns:xlrd2="http://schemas.microsoft.com/office/spreadsheetml/2017/richdata2" ref="D9:G11">
    <sortCondition ref="D9"/>
  </sortState>
  <phoneticPr fontId="15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</vt:lpstr>
      <vt:lpstr>2025-01</vt:lpstr>
      <vt:lpstr>Dane</vt:lpstr>
      <vt:lpstr>Data_nieobec</vt:lpstr>
      <vt:lpstr>Nieobecnosci</vt:lpstr>
      <vt:lpstr>Nr_projektu</vt:lpstr>
      <vt:lpstr>'2025-01'!Obszar_wydruku</vt:lpstr>
      <vt:lpstr>Przyczyna_nieobec</vt:lpstr>
      <vt:lpstr>swieta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Gwizdek-Wiśniewska</cp:lastModifiedBy>
  <cp:lastPrinted>2025-03-19T09:28:17Z</cp:lastPrinted>
  <dcterms:created xsi:type="dcterms:W3CDTF">1997-02-26T13:46:56Z</dcterms:created>
  <dcterms:modified xsi:type="dcterms:W3CDTF">2025-06-02T08:49:46Z</dcterms:modified>
</cp:coreProperties>
</file>