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Biuro Wspierania Badań\SMiRP\projekty\Regulamin zatrudniania i wynagradzania\"/>
    </mc:Choice>
  </mc:AlternateContent>
  <xr:revisionPtr revIDLastSave="0" documentId="13_ncr:1_{309C146D-B42B-4978-810F-865F763F9B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_FilterDatabase" localSheetId="0" hidden="1">Arkusz1!$A$2:$S$7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3" i="1"/>
  <c r="P12" i="1"/>
  <c r="N12" i="1"/>
  <c r="G12" i="1"/>
  <c r="K12" i="1" s="1"/>
  <c r="P11" i="1"/>
  <c r="N11" i="1"/>
  <c r="G11" i="1"/>
  <c r="K11" i="1" s="1"/>
  <c r="P10" i="1"/>
  <c r="N10" i="1"/>
  <c r="G10" i="1"/>
  <c r="K10" i="1" s="1"/>
  <c r="P9" i="1"/>
  <c r="N9" i="1"/>
  <c r="G9" i="1"/>
  <c r="K9" i="1" s="1"/>
  <c r="P8" i="1"/>
  <c r="N8" i="1"/>
  <c r="G8" i="1"/>
  <c r="K8" i="1" s="1"/>
  <c r="O8" i="1" s="1"/>
  <c r="P4" i="1"/>
  <c r="P5" i="1"/>
  <c r="P6" i="1"/>
  <c r="P7" i="1"/>
  <c r="P13" i="1"/>
  <c r="P3" i="1"/>
  <c r="G3" i="1"/>
  <c r="N13" i="1"/>
  <c r="N4" i="1"/>
  <c r="N5" i="1"/>
  <c r="N6" i="1"/>
  <c r="N7" i="1"/>
  <c r="G4" i="1"/>
  <c r="G5" i="1"/>
  <c r="G6" i="1"/>
  <c r="G7" i="1"/>
  <c r="G13" i="1"/>
  <c r="R8" i="1" l="1"/>
  <c r="S8" i="1" s="1"/>
  <c r="O9" i="1"/>
  <c r="R9" i="1" s="1"/>
  <c r="S9" i="1" s="1"/>
  <c r="O10" i="1"/>
  <c r="R10" i="1" s="1"/>
  <c r="S10" i="1" s="1"/>
  <c r="O11" i="1"/>
  <c r="R11" i="1" s="1"/>
  <c r="S11" i="1" s="1"/>
  <c r="O12" i="1"/>
  <c r="R12" i="1" s="1"/>
  <c r="S12" i="1" s="1"/>
  <c r="N3" i="1" l="1"/>
  <c r="K3" i="1"/>
  <c r="O3" i="1" s="1"/>
  <c r="K4" i="1"/>
  <c r="O4" i="1" s="1"/>
  <c r="K5" i="1"/>
  <c r="O5" i="1" s="1"/>
  <c r="K6" i="1"/>
  <c r="O6" i="1" s="1"/>
  <c r="K7" i="1"/>
  <c r="O7" i="1" s="1"/>
  <c r="K13" i="1"/>
  <c r="O13" i="1" s="1"/>
  <c r="R3" i="1" l="1"/>
  <c r="S3" i="1" s="1"/>
  <c r="R5" i="1"/>
  <c r="S5" i="1" s="1"/>
  <c r="R7" i="1"/>
  <c r="S7" i="1" s="1"/>
  <c r="R6" i="1"/>
  <c r="S6" i="1" s="1"/>
  <c r="R4" i="1" l="1"/>
  <c r="S4" i="1" s="1"/>
  <c r="R13" i="1"/>
  <c r="S13" i="1" s="1"/>
  <c r="B23" i="1" l="1"/>
  <c r="L3" i="1" l="1"/>
  <c r="M3" i="1" s="1"/>
  <c r="L9" i="1"/>
  <c r="M9" i="1" s="1"/>
  <c r="L10" i="1"/>
  <c r="M10" i="1" s="1"/>
  <c r="L12" i="1"/>
  <c r="M12" i="1" s="1"/>
  <c r="L11" i="1"/>
  <c r="M11" i="1" s="1"/>
  <c r="L8" i="1"/>
  <c r="M8" i="1" s="1"/>
  <c r="L13" i="1"/>
  <c r="M13" i="1" s="1"/>
  <c r="L4" i="1"/>
  <c r="M4" i="1" s="1"/>
  <c r="L6" i="1"/>
  <c r="M6" i="1" s="1"/>
  <c r="L5" i="1"/>
  <c r="M5" i="1" s="1"/>
  <c r="L7" i="1"/>
  <c r="M7" i="1" s="1"/>
</calcChain>
</file>

<file path=xl/sharedStrings.xml><?xml version="1.0" encoding="utf-8"?>
<sst xmlns="http://schemas.openxmlformats.org/spreadsheetml/2006/main" count="58" uniqueCount="54">
  <si>
    <t>członek zespołu</t>
  </si>
  <si>
    <t>Wynagrodzenie uzupełniające brutto z regulaminu (dla pełnego etatu)</t>
  </si>
  <si>
    <t>Wynagrodzenie uzupełniające brutto brutto (dla pełnego etatu)</t>
  </si>
  <si>
    <t>Narzuty pracodawcy</t>
  </si>
  <si>
    <t>Wynagrodzenie uzupełniające miesięczne w projekcie, brutto brutto</t>
  </si>
  <si>
    <t>Liczba efektywnych godz. pracy w roku</t>
  </si>
  <si>
    <t>Liczba efektywnych godz. pracy w miesiącu (średnio)</t>
  </si>
  <si>
    <t>Stawka godzinowa wynagrodzenia uzupełniającego (brutto)</t>
  </si>
  <si>
    <t>Stawka godzinowa wynagrodzenia uzupełniającego (brutto brutto)</t>
  </si>
  <si>
    <t>Maksymalna efektywna liczba godzin pracy do przepracowania w projekcie w planowanym okresie</t>
  </si>
  <si>
    <t>główny wykonawca</t>
  </si>
  <si>
    <t>pomocniczy członek zespołu</t>
  </si>
  <si>
    <t>Wykonawca zgodnie z wnioskiem</t>
  </si>
  <si>
    <t>Rola w projekcie zgodnie z regulaminem IRZiBŻ</t>
  </si>
  <si>
    <t>Narzuty pracodawcy (PPK)</t>
  </si>
  <si>
    <t>kierownik merytoryczny projektu</t>
  </si>
  <si>
    <t>koordynator projektu</t>
  </si>
  <si>
    <t>specjalista/ekspert</t>
  </si>
  <si>
    <t>do 500 tys. (włącznie)</t>
  </si>
  <si>
    <t>500 tys. – 2 mln (włącznie)</t>
  </si>
  <si>
    <t>2 mln – 5 mln (włącznie)</t>
  </si>
  <si>
    <t>powyżej 5 mln</t>
  </si>
  <si>
    <t>Budżet projektu IRZiBŻ (skala odpowiedzialności finansowej)</t>
  </si>
  <si>
    <t>Koordynacja projektu wielostronnego (brutto), 0/1</t>
  </si>
  <si>
    <t>PPK, 0/1</t>
  </si>
  <si>
    <t>Koordynacja projektu wielostronnego</t>
  </si>
  <si>
    <t>Średnio miesięcznie efektywna liczba godzin pracy do przepracowania w projekcie (dla orientacji)</t>
  </si>
  <si>
    <t>Do kalkulacji wynagrodzeń</t>
  </si>
  <si>
    <t>wartości wpisać do wniosku o przyznanie wynagrodzenia uzupełniającego</t>
  </si>
  <si>
    <t>% czasu pracy</t>
  </si>
  <si>
    <t>- wynagrodzenie zasadnicze z umowy</t>
  </si>
  <si>
    <t>- dodatek stażowy</t>
  </si>
  <si>
    <t>- dodatek funkcyjny</t>
  </si>
  <si>
    <t>liczba miesięcy powierzenia dodatkowych zadań / oddelegowania</t>
  </si>
  <si>
    <t>Imię i nazwisko wykonawcy w projekcie XXX</t>
  </si>
  <si>
    <r>
      <rPr>
        <b/>
        <sz val="8"/>
        <color theme="1"/>
        <rFont val="Arial"/>
        <family val="2"/>
        <charset val="238"/>
      </rPr>
      <t xml:space="preserve">Instrukcja: </t>
    </r>
    <r>
      <rPr>
        <sz val="8"/>
        <color theme="1"/>
        <rFont val="Arial"/>
        <family val="2"/>
        <charset val="238"/>
      </rPr>
      <t>należy uzupełnić dane w komórkach z ciemnopomarańczowym tłem. Pozostałe komórki przeliczają się automatycznie</t>
    </r>
  </si>
  <si>
    <t>Rola z regulaminu</t>
  </si>
  <si>
    <r>
      <t xml:space="preserve">Wynagrodzenie brutto pracownika (dla pełnego etatu), </t>
    </r>
    <r>
      <rPr>
        <b/>
        <sz val="8"/>
        <color rgb="FFFF0000"/>
        <rFont val="Arial"/>
        <family val="2"/>
        <charset val="238"/>
      </rPr>
      <t>dotyczy oddelegowania</t>
    </r>
  </si>
  <si>
    <t>kwota brutto brutto w projekcie w planowanym okresie powierzenia dodatkowych zadań / oddelegowania</t>
  </si>
  <si>
    <t>brak dodatku</t>
  </si>
  <si>
    <t>Całkowity budżet projektu</t>
  </si>
  <si>
    <t>1. Kierownik/koordynator projektu</t>
  </si>
  <si>
    <t>2. Wykonawca_1</t>
  </si>
  <si>
    <t>3. Wykonawca_2</t>
  </si>
  <si>
    <t>4. Wykonawca_3</t>
  </si>
  <si>
    <t>5. Wykonawca_4</t>
  </si>
  <si>
    <t>6. Wykonawca_5</t>
  </si>
  <si>
    <t>7. Wykonawca_6</t>
  </si>
  <si>
    <t>11. Wykonawca_10</t>
  </si>
  <si>
    <t>8. Wykonawca_7</t>
  </si>
  <si>
    <t>9. Wykonawca_8</t>
  </si>
  <si>
    <t>10. Wykonawca_9</t>
  </si>
  <si>
    <r>
      <t xml:space="preserve">Wynagrodzenie zasadnicze brutto brutto (dla pełnego etatu), </t>
    </r>
    <r>
      <rPr>
        <sz val="8"/>
        <color rgb="FFFF0000"/>
        <rFont val="Arial"/>
        <family val="2"/>
        <charset val="238"/>
      </rPr>
      <t>dotyczy oddelegowania</t>
    </r>
  </si>
  <si>
    <t>Kwalifikowalne składniki wynagrodzenia brutto (zależy od projektu):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</si>
</sst>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0" fillId="2" borderId="1" xfId="0" applyNumberForma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quotePrefix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font>
        <b val="0"/>
        <i val="0"/>
        <color rgb="FFFF0000"/>
      </font>
    </dxf>
    <dxf>
      <fill>
        <patternFill>
          <bgColor rgb="FFFFC000"/>
        </patternFill>
      </fill>
    </dxf>
    <dxf>
      <font>
        <b val="0"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2"/>
  <sheetViews>
    <sheetView tabSelected="1" zoomScaleNormal="100" workbookViewId="0">
      <pane ySplit="2" topLeftCell="A3" activePane="bottomLeft" state="frozen"/>
      <selection pane="bottomLeft" activeCell="H25" sqref="H25"/>
    </sheetView>
  </sheetViews>
  <sheetFormatPr defaultRowHeight="11.25" x14ac:dyDescent="0.2"/>
  <cols>
    <col min="1" max="1" width="30" style="1" customWidth="1"/>
    <col min="2" max="2" width="26.83203125" style="1" customWidth="1"/>
    <col min="3" max="3" width="15.6640625" style="1" customWidth="1"/>
    <col min="4" max="4" width="16.6640625" style="1" customWidth="1"/>
    <col min="5" max="5" width="15" style="1" customWidth="1"/>
    <col min="6" max="6" width="17.83203125" style="1" customWidth="1"/>
    <col min="7" max="7" width="9.33203125" style="1" customWidth="1"/>
    <col min="8" max="8" width="15.5" style="1" customWidth="1"/>
    <col min="9" max="9" width="11" style="1" customWidth="1"/>
    <col min="10" max="10" width="5.33203125" style="1" customWidth="1"/>
    <col min="11" max="11" width="14.1640625" style="1" customWidth="1"/>
    <col min="12" max="12" width="11" style="1" customWidth="1"/>
    <col min="13" max="13" width="16" style="1" customWidth="1"/>
    <col min="14" max="14" width="13.5" style="1" customWidth="1"/>
    <col min="15" max="15" width="17" style="1" customWidth="1"/>
    <col min="16" max="16" width="19.6640625" style="1" customWidth="1"/>
    <col min="17" max="17" width="9.33203125" style="1"/>
    <col min="18" max="18" width="16.1640625" style="1" customWidth="1"/>
    <col min="19" max="19" width="15" style="1" customWidth="1"/>
    <col min="20" max="16384" width="9.33203125" style="1"/>
  </cols>
  <sheetData>
    <row r="1" spans="1:21" x14ac:dyDescent="0.2">
      <c r="A1" s="17" t="s">
        <v>35</v>
      </c>
      <c r="B1" s="17"/>
      <c r="C1" s="17"/>
      <c r="D1" s="17"/>
      <c r="E1" s="17"/>
    </row>
    <row r="2" spans="1:21" s="4" customFormat="1" ht="101.25" x14ac:dyDescent="0.2">
      <c r="A2" s="4" t="s">
        <v>12</v>
      </c>
      <c r="B2" s="4" t="s">
        <v>13</v>
      </c>
      <c r="C2" s="4" t="s">
        <v>34</v>
      </c>
      <c r="D2" s="4" t="s">
        <v>38</v>
      </c>
      <c r="E2" s="4" t="s">
        <v>33</v>
      </c>
      <c r="F2" s="4" t="s">
        <v>37</v>
      </c>
      <c r="G2" s="4" t="s">
        <v>1</v>
      </c>
      <c r="H2" s="4" t="s">
        <v>40</v>
      </c>
      <c r="I2" s="4" t="s">
        <v>23</v>
      </c>
      <c r="J2" s="4" t="s">
        <v>24</v>
      </c>
      <c r="K2" s="4" t="s">
        <v>1</v>
      </c>
      <c r="L2" s="5" t="s">
        <v>7</v>
      </c>
      <c r="M2" s="4" t="s">
        <v>8</v>
      </c>
      <c r="N2" s="4" t="s">
        <v>52</v>
      </c>
      <c r="O2" s="4" t="s">
        <v>2</v>
      </c>
      <c r="P2" s="4" t="s">
        <v>4</v>
      </c>
      <c r="Q2" s="4" t="s">
        <v>29</v>
      </c>
      <c r="R2" s="5" t="s">
        <v>9</v>
      </c>
      <c r="S2" s="4" t="s">
        <v>26</v>
      </c>
    </row>
    <row r="3" spans="1:21" s="4" customFormat="1" ht="12" customHeight="1" x14ac:dyDescent="0.2">
      <c r="A3" s="22" t="s">
        <v>41</v>
      </c>
      <c r="B3" s="20" t="s">
        <v>15</v>
      </c>
      <c r="C3" s="20"/>
      <c r="D3" s="21"/>
      <c r="E3" s="20"/>
      <c r="F3" s="24"/>
      <c r="G3" s="3">
        <f>VLOOKUP(B3,$A$35:$B$40,2,0)</f>
        <v>8700</v>
      </c>
      <c r="H3" s="20"/>
      <c r="I3" s="20"/>
      <c r="J3" s="20"/>
      <c r="K3" s="3">
        <f>G3+IFERROR(VLOOKUP(H3,$A$27:$B$30,2,0),0)+IF(I3=1,$B$32,0)</f>
        <v>8700</v>
      </c>
      <c r="L3" s="6">
        <f>ROUND(K3/$B$23,2)</f>
        <v>60.7</v>
      </c>
      <c r="M3" s="2">
        <f>IF(J3=0,ROUND(L3*(1+$B$21),2),ROUND(L3*(1+$B$24),2))</f>
        <v>72.459999999999994</v>
      </c>
      <c r="N3" s="2">
        <f>IF(J3=0,ROUND(F3*(1+$B$21),2),ROUND(F3*(1+$B$24),2))</f>
        <v>0</v>
      </c>
      <c r="O3" s="2">
        <f>IF(J3=0,ROUND(K3*(1+$B$21),2),ROUND(K3*(1+$B$24),2))</f>
        <v>10386.06</v>
      </c>
      <c r="P3" s="7" t="str">
        <f>IFERROR(D3/E3,"uzup. dane w kol. D i E")</f>
        <v>uzup. dane w kol. D i E</v>
      </c>
      <c r="Q3" s="8">
        <f>IFERROR(P3/SUM(N3,O3)%,0)</f>
        <v>0</v>
      </c>
      <c r="R3" s="19">
        <f>ROUNDDOWN(1720/12*E3*Q3%,0)</f>
        <v>0</v>
      </c>
      <c r="S3" s="10">
        <f>IFERROR(R3/E3,0)</f>
        <v>0</v>
      </c>
    </row>
    <row r="4" spans="1:21" s="4" customFormat="1" x14ac:dyDescent="0.2">
      <c r="A4" s="20" t="s">
        <v>42</v>
      </c>
      <c r="B4" s="22" t="s">
        <v>10</v>
      </c>
      <c r="C4" s="23"/>
      <c r="D4" s="21"/>
      <c r="E4" s="20"/>
      <c r="F4" s="24"/>
      <c r="G4" s="3">
        <f t="shared" ref="G4:G13" si="0">VLOOKUP(B4,$A$35:$B$40,2,0)</f>
        <v>6300</v>
      </c>
      <c r="H4" s="20"/>
      <c r="I4" s="20"/>
      <c r="J4" s="20"/>
      <c r="K4" s="3">
        <f>G4+IFERROR(VLOOKUP(H4,$A$27:$B$30,2,0),0)+IF(I4=1,$B$32,0)</f>
        <v>6300</v>
      </c>
      <c r="L4" s="6">
        <f>ROUND(K4/$B$23,2)</f>
        <v>43.95</v>
      </c>
      <c r="M4" s="2">
        <f>IF(J4=0,ROUND(L4*(1+$B$21),2),ROUND(L4*(1+$B$24),2))</f>
        <v>52.47</v>
      </c>
      <c r="N4" s="2">
        <f>IF(J4=0,ROUND(F4*(1+$B$21),2),ROUND(F4*(1+$B$24),2))</f>
        <v>0</v>
      </c>
      <c r="O4" s="2">
        <f>IF(J4=0,ROUND(K4*(1+$B$21),2),ROUND(K4*(1+$B$24),2))</f>
        <v>7520.94</v>
      </c>
      <c r="P4" s="7" t="str">
        <f t="shared" ref="P4:P13" si="1">IFERROR(D4/E4,"uzup. dane w kol. D i E")</f>
        <v>uzup. dane w kol. D i E</v>
      </c>
      <c r="Q4" s="8">
        <f>IFERROR(P4/SUM(N4,O4)%,0)</f>
        <v>0</v>
      </c>
      <c r="R4" s="19">
        <f>ROUNDDOWN(1720/12*E4*Q4%,0)</f>
        <v>0</v>
      </c>
      <c r="S4" s="10">
        <f>IFERROR(R4/E4,0)</f>
        <v>0</v>
      </c>
    </row>
    <row r="5" spans="1:21" x14ac:dyDescent="0.2">
      <c r="A5" s="20" t="s">
        <v>43</v>
      </c>
      <c r="B5" s="20"/>
      <c r="C5" s="20"/>
      <c r="D5" s="21"/>
      <c r="E5" s="20"/>
      <c r="F5" s="24"/>
      <c r="G5" s="3" t="e">
        <f t="shared" si="0"/>
        <v>#N/A</v>
      </c>
      <c r="H5" s="20"/>
      <c r="I5" s="20"/>
      <c r="J5" s="20"/>
      <c r="K5" s="3" t="e">
        <f t="shared" ref="K5:K13" si="2">G5+IFERROR(VLOOKUP(H5,$A$27:$B$30,2,0),0)+IF(I5=1,$B$32,0)</f>
        <v>#N/A</v>
      </c>
      <c r="L5" s="6" t="e">
        <f>ROUND(K5/$B$23,2)</f>
        <v>#N/A</v>
      </c>
      <c r="M5" s="2" t="e">
        <f>IF(J5=0,ROUND(L5*(1+$B$21),2),ROUND(L5*(1+$B$24),2))</f>
        <v>#N/A</v>
      </c>
      <c r="N5" s="2">
        <f>IF(J5=0,ROUND(F5*(1+$B$21),2),ROUND(F5*(1+$B$24),2))</f>
        <v>0</v>
      </c>
      <c r="O5" s="2" t="e">
        <f>IF(J5=0,ROUND(K5*(1+$B$21),2),ROUND(K5*(1+$B$24),2))</f>
        <v>#N/A</v>
      </c>
      <c r="P5" s="7" t="str">
        <f t="shared" si="1"/>
        <v>uzup. dane w kol. D i E</v>
      </c>
      <c r="Q5" s="8">
        <f t="shared" ref="Q5:Q13" si="3">IFERROR(P5/SUM(N5,O5)%,0)</f>
        <v>0</v>
      </c>
      <c r="R5" s="19">
        <f>ROUNDDOWN(1720/12*E5*Q5%,0)</f>
        <v>0</v>
      </c>
      <c r="S5" s="10">
        <f>IFERROR(R5/E5,0)</f>
        <v>0</v>
      </c>
    </row>
    <row r="6" spans="1:21" x14ac:dyDescent="0.2">
      <c r="A6" s="20" t="s">
        <v>44</v>
      </c>
      <c r="B6" s="20"/>
      <c r="C6" s="20"/>
      <c r="D6" s="21"/>
      <c r="E6" s="20"/>
      <c r="F6" s="24"/>
      <c r="G6" s="3" t="e">
        <f t="shared" si="0"/>
        <v>#N/A</v>
      </c>
      <c r="H6" s="20"/>
      <c r="I6" s="20"/>
      <c r="J6" s="20"/>
      <c r="K6" s="3" t="e">
        <f t="shared" si="2"/>
        <v>#N/A</v>
      </c>
      <c r="L6" s="6" t="e">
        <f>ROUND(K6/$B$23,2)</f>
        <v>#N/A</v>
      </c>
      <c r="M6" s="2" t="e">
        <f>IF(J6=0,ROUND(L6*(1+$B$21),2),ROUND(L6*(1+$B$24),2))</f>
        <v>#N/A</v>
      </c>
      <c r="N6" s="2">
        <f>IF(J6=0,ROUND(F6*(1+$B$21),2),ROUND(F6*(1+$B$24),2))</f>
        <v>0</v>
      </c>
      <c r="O6" s="2" t="e">
        <f>IF(J6=0,ROUND(K6*(1+$B$21),2),ROUND(K6*(1+$B$24),2))</f>
        <v>#N/A</v>
      </c>
      <c r="P6" s="7" t="str">
        <f t="shared" si="1"/>
        <v>uzup. dane w kol. D i E</v>
      </c>
      <c r="Q6" s="8">
        <f t="shared" si="3"/>
        <v>0</v>
      </c>
      <c r="R6" s="19">
        <f>ROUNDDOWN(1720/12*E6*Q6%,0)</f>
        <v>0</v>
      </c>
      <c r="S6" s="10">
        <f>IFERROR(R6/E6,0)</f>
        <v>0</v>
      </c>
    </row>
    <row r="7" spans="1:21" x14ac:dyDescent="0.2">
      <c r="A7" s="20" t="s">
        <v>45</v>
      </c>
      <c r="B7" s="20"/>
      <c r="C7" s="20"/>
      <c r="D7" s="21"/>
      <c r="E7" s="20"/>
      <c r="F7" s="24"/>
      <c r="G7" s="3" t="e">
        <f t="shared" si="0"/>
        <v>#N/A</v>
      </c>
      <c r="H7" s="20"/>
      <c r="I7" s="20"/>
      <c r="J7" s="20"/>
      <c r="K7" s="3" t="e">
        <f>G7+IFERROR(VLOOKUP(H7,$A$27:$B$30,2,0),0)+IF(I7=1,$B$32,0)</f>
        <v>#N/A</v>
      </c>
      <c r="L7" s="6" t="e">
        <f>ROUND(K7/$B$23,2)</f>
        <v>#N/A</v>
      </c>
      <c r="M7" s="2" t="e">
        <f>IF(J7=0,ROUND(L7*(1+$B$21),2),ROUND(L7*(1+$B$24),2))</f>
        <v>#N/A</v>
      </c>
      <c r="N7" s="2">
        <f>IF(J7=0,ROUND(F7*(1+$B$21),2),ROUND(F7*(1+$B$24),2))</f>
        <v>0</v>
      </c>
      <c r="O7" s="2" t="e">
        <f>IF(J7=0,ROUND(K7*(1+$B$21),2),ROUND(K7*(1+$B$24),2))</f>
        <v>#N/A</v>
      </c>
      <c r="P7" s="7" t="str">
        <f t="shared" si="1"/>
        <v>uzup. dane w kol. D i E</v>
      </c>
      <c r="Q7" s="8">
        <f t="shared" si="3"/>
        <v>0</v>
      </c>
      <c r="R7" s="19">
        <f>ROUNDDOWN(1720/12*E7*Q7%,0)</f>
        <v>0</v>
      </c>
      <c r="S7" s="10">
        <f>IFERROR(R7/E7,0)</f>
        <v>0</v>
      </c>
    </row>
    <row r="8" spans="1:21" x14ac:dyDescent="0.2">
      <c r="A8" s="20" t="s">
        <v>46</v>
      </c>
      <c r="B8" s="20"/>
      <c r="C8" s="20"/>
      <c r="D8" s="21"/>
      <c r="E8" s="20"/>
      <c r="F8" s="24"/>
      <c r="G8" s="3" t="e">
        <f t="shared" ref="G8:G12" si="4">VLOOKUP(B8,$A$35:$B$40,2,0)</f>
        <v>#N/A</v>
      </c>
      <c r="H8" s="20"/>
      <c r="I8" s="20"/>
      <c r="J8" s="20"/>
      <c r="K8" s="3" t="e">
        <f t="shared" ref="K8:K12" si="5">G8+IFERROR(VLOOKUP(H8,$A$27:$B$30,2,0),0)+IF(I8=1,$B$32,0)</f>
        <v>#N/A</v>
      </c>
      <c r="L8" s="6" t="e">
        <f t="shared" ref="L8:L12" si="6">ROUND(K8/$B$23,2)</f>
        <v>#N/A</v>
      </c>
      <c r="M8" s="2" t="e">
        <f t="shared" ref="M8:M12" si="7">IF(J8=0,ROUND(L8*(1+$B$21),2),ROUND(L8*(1+$B$24),2))</f>
        <v>#N/A</v>
      </c>
      <c r="N8" s="2">
        <f t="shared" ref="N8:N12" si="8">IF(J8=0,ROUND(F8*(1+$B$21),2),ROUND(F8*(1+$B$24),2))</f>
        <v>0</v>
      </c>
      <c r="O8" s="2" t="e">
        <f t="shared" ref="O8:O12" si="9">IF(J8=0,ROUND(K8*(1+$B$21),2),ROUND(K8*(1+$B$24),2))</f>
        <v>#N/A</v>
      </c>
      <c r="P8" s="7" t="str">
        <f t="shared" ref="P8:P12" si="10">IFERROR(D8/E8,"uzup. dane w kol. D i E")</f>
        <v>uzup. dane w kol. D i E</v>
      </c>
      <c r="Q8" s="8">
        <f t="shared" si="3"/>
        <v>0</v>
      </c>
      <c r="R8" s="19">
        <f t="shared" ref="R8:R12" si="11">ROUNDDOWN(1720/12*E8*Q8%,0)</f>
        <v>0</v>
      </c>
      <c r="S8" s="10">
        <f t="shared" ref="S8:S12" si="12">IFERROR(R8/E8,0)</f>
        <v>0</v>
      </c>
    </row>
    <row r="9" spans="1:21" x14ac:dyDescent="0.2">
      <c r="A9" s="20" t="s">
        <v>47</v>
      </c>
      <c r="B9" s="20"/>
      <c r="C9" s="20"/>
      <c r="D9" s="21"/>
      <c r="E9" s="20"/>
      <c r="F9" s="24"/>
      <c r="G9" s="3" t="e">
        <f t="shared" si="4"/>
        <v>#N/A</v>
      </c>
      <c r="H9" s="20"/>
      <c r="I9" s="20"/>
      <c r="J9" s="20"/>
      <c r="K9" s="3" t="e">
        <f t="shared" si="5"/>
        <v>#N/A</v>
      </c>
      <c r="L9" s="6" t="e">
        <f t="shared" si="6"/>
        <v>#N/A</v>
      </c>
      <c r="M9" s="2" t="e">
        <f t="shared" si="7"/>
        <v>#N/A</v>
      </c>
      <c r="N9" s="2">
        <f t="shared" si="8"/>
        <v>0</v>
      </c>
      <c r="O9" s="2" t="e">
        <f t="shared" si="9"/>
        <v>#N/A</v>
      </c>
      <c r="P9" s="7" t="str">
        <f t="shared" si="10"/>
        <v>uzup. dane w kol. D i E</v>
      </c>
      <c r="Q9" s="8">
        <f t="shared" si="3"/>
        <v>0</v>
      </c>
      <c r="R9" s="19">
        <f t="shared" si="11"/>
        <v>0</v>
      </c>
      <c r="S9" s="10">
        <f t="shared" si="12"/>
        <v>0</v>
      </c>
    </row>
    <row r="10" spans="1:21" x14ac:dyDescent="0.2">
      <c r="A10" s="20" t="s">
        <v>49</v>
      </c>
      <c r="B10" s="20"/>
      <c r="C10" s="20"/>
      <c r="D10" s="21"/>
      <c r="E10" s="20"/>
      <c r="F10" s="24"/>
      <c r="G10" s="3" t="e">
        <f t="shared" si="4"/>
        <v>#N/A</v>
      </c>
      <c r="H10" s="20"/>
      <c r="I10" s="20"/>
      <c r="J10" s="20"/>
      <c r="K10" s="3" t="e">
        <f t="shared" si="5"/>
        <v>#N/A</v>
      </c>
      <c r="L10" s="6" t="e">
        <f t="shared" si="6"/>
        <v>#N/A</v>
      </c>
      <c r="M10" s="2" t="e">
        <f t="shared" si="7"/>
        <v>#N/A</v>
      </c>
      <c r="N10" s="2">
        <f t="shared" si="8"/>
        <v>0</v>
      </c>
      <c r="O10" s="2" t="e">
        <f t="shared" si="9"/>
        <v>#N/A</v>
      </c>
      <c r="P10" s="7" t="str">
        <f t="shared" si="10"/>
        <v>uzup. dane w kol. D i E</v>
      </c>
      <c r="Q10" s="8">
        <f t="shared" si="3"/>
        <v>0</v>
      </c>
      <c r="R10" s="19">
        <f t="shared" si="11"/>
        <v>0</v>
      </c>
      <c r="S10" s="10">
        <f t="shared" si="12"/>
        <v>0</v>
      </c>
    </row>
    <row r="11" spans="1:21" x14ac:dyDescent="0.2">
      <c r="A11" s="20" t="s">
        <v>50</v>
      </c>
      <c r="B11" s="20"/>
      <c r="C11" s="20"/>
      <c r="D11" s="21"/>
      <c r="E11" s="20"/>
      <c r="F11" s="24"/>
      <c r="G11" s="3" t="e">
        <f t="shared" si="4"/>
        <v>#N/A</v>
      </c>
      <c r="H11" s="20"/>
      <c r="I11" s="20"/>
      <c r="J11" s="20"/>
      <c r="K11" s="3" t="e">
        <f t="shared" si="5"/>
        <v>#N/A</v>
      </c>
      <c r="L11" s="6" t="e">
        <f t="shared" si="6"/>
        <v>#N/A</v>
      </c>
      <c r="M11" s="2" t="e">
        <f t="shared" si="7"/>
        <v>#N/A</v>
      </c>
      <c r="N11" s="2">
        <f t="shared" si="8"/>
        <v>0</v>
      </c>
      <c r="O11" s="2" t="e">
        <f t="shared" si="9"/>
        <v>#N/A</v>
      </c>
      <c r="P11" s="7" t="str">
        <f t="shared" si="10"/>
        <v>uzup. dane w kol. D i E</v>
      </c>
      <c r="Q11" s="8">
        <f t="shared" si="3"/>
        <v>0</v>
      </c>
      <c r="R11" s="19">
        <f t="shared" si="11"/>
        <v>0</v>
      </c>
      <c r="S11" s="10">
        <f t="shared" si="12"/>
        <v>0</v>
      </c>
    </row>
    <row r="12" spans="1:21" x14ac:dyDescent="0.2">
      <c r="A12" s="20" t="s">
        <v>51</v>
      </c>
      <c r="B12" s="20"/>
      <c r="C12" s="20"/>
      <c r="D12" s="21"/>
      <c r="E12" s="20"/>
      <c r="F12" s="24"/>
      <c r="G12" s="3" t="e">
        <f t="shared" si="4"/>
        <v>#N/A</v>
      </c>
      <c r="H12" s="20"/>
      <c r="I12" s="20"/>
      <c r="J12" s="20"/>
      <c r="K12" s="3" t="e">
        <f t="shared" si="5"/>
        <v>#N/A</v>
      </c>
      <c r="L12" s="6" t="e">
        <f t="shared" si="6"/>
        <v>#N/A</v>
      </c>
      <c r="M12" s="2" t="e">
        <f t="shared" si="7"/>
        <v>#N/A</v>
      </c>
      <c r="N12" s="2">
        <f t="shared" si="8"/>
        <v>0</v>
      </c>
      <c r="O12" s="2" t="e">
        <f t="shared" si="9"/>
        <v>#N/A</v>
      </c>
      <c r="P12" s="7" t="str">
        <f t="shared" si="10"/>
        <v>uzup. dane w kol. D i E</v>
      </c>
      <c r="Q12" s="8">
        <f t="shared" si="3"/>
        <v>0</v>
      </c>
      <c r="R12" s="19">
        <f t="shared" si="11"/>
        <v>0</v>
      </c>
      <c r="S12" s="10">
        <f t="shared" si="12"/>
        <v>0</v>
      </c>
    </row>
    <row r="13" spans="1:21" x14ac:dyDescent="0.2">
      <c r="A13" s="20" t="s">
        <v>48</v>
      </c>
      <c r="B13" s="20"/>
      <c r="C13" s="20"/>
      <c r="D13" s="21"/>
      <c r="E13" s="20"/>
      <c r="F13" s="24"/>
      <c r="G13" s="3" t="e">
        <f t="shared" si="0"/>
        <v>#N/A</v>
      </c>
      <c r="H13" s="20"/>
      <c r="I13" s="20"/>
      <c r="J13" s="20"/>
      <c r="K13" s="3" t="e">
        <f t="shared" si="2"/>
        <v>#N/A</v>
      </c>
      <c r="L13" s="6" t="e">
        <f>ROUND(K13/$B$23,2)</f>
        <v>#N/A</v>
      </c>
      <c r="M13" s="2" t="e">
        <f>IF(J13=0,ROUND(L13*(1+$B$21),2),ROUND(L13*(1+$B$24),2))</f>
        <v>#N/A</v>
      </c>
      <c r="N13" s="2">
        <f>IF(J13=0,ROUND(F13*(1+$B$21),2),ROUND(F13*(1+$B$24),2))</f>
        <v>0</v>
      </c>
      <c r="O13" s="2" t="e">
        <f>IF(J13=0,ROUND(K13*(1+$B$21),2),ROUND(K13*(1+$B$24),2))</f>
        <v>#N/A</v>
      </c>
      <c r="P13" s="7" t="str">
        <f t="shared" si="1"/>
        <v>uzup. dane w kol. D i E</v>
      </c>
      <c r="Q13" s="8">
        <f t="shared" si="3"/>
        <v>0</v>
      </c>
      <c r="R13" s="19">
        <f>ROUNDDOWN(1720/12*E13*Q13%,0)</f>
        <v>0</v>
      </c>
      <c r="S13" s="10">
        <f>IFERROR(R13/E13,0)</f>
        <v>0</v>
      </c>
    </row>
    <row r="14" spans="1:21" x14ac:dyDescent="0.2">
      <c r="L14" s="9" t="s">
        <v>28</v>
      </c>
      <c r="M14" s="9"/>
      <c r="N14" s="9"/>
      <c r="O14" s="9"/>
      <c r="R14" s="9" t="s">
        <v>28</v>
      </c>
      <c r="S14" s="9"/>
      <c r="T14" s="9"/>
      <c r="U14" s="9"/>
    </row>
    <row r="15" spans="1:21" x14ac:dyDescent="0.2">
      <c r="A15" s="14" t="s">
        <v>53</v>
      </c>
      <c r="B15" s="14"/>
      <c r="L15" s="25"/>
      <c r="M15" s="25"/>
      <c r="N15" s="25"/>
    </row>
    <row r="16" spans="1:21" x14ac:dyDescent="0.2">
      <c r="A16" s="13" t="s">
        <v>30</v>
      </c>
      <c r="L16" s="12"/>
      <c r="M16" s="12"/>
      <c r="N16" s="12"/>
    </row>
    <row r="17" spans="1:14" x14ac:dyDescent="0.2">
      <c r="A17" s="13" t="s">
        <v>32</v>
      </c>
      <c r="L17" s="12"/>
      <c r="M17" s="12"/>
      <c r="N17" s="12"/>
    </row>
    <row r="18" spans="1:14" x14ac:dyDescent="0.2">
      <c r="A18" s="13" t="s">
        <v>31</v>
      </c>
      <c r="L18" s="12"/>
      <c r="M18" s="12"/>
      <c r="N18" s="12"/>
    </row>
    <row r="19" spans="1:14" x14ac:dyDescent="0.2">
      <c r="A19" s="13"/>
      <c r="L19" s="12"/>
      <c r="M19" s="12"/>
      <c r="N19" s="12"/>
    </row>
    <row r="20" spans="1:14" x14ac:dyDescent="0.2">
      <c r="A20" s="14" t="s">
        <v>27</v>
      </c>
      <c r="B20" s="14"/>
      <c r="L20" s="12"/>
      <c r="M20" s="12"/>
      <c r="N20" s="12"/>
    </row>
    <row r="21" spans="1:14" x14ac:dyDescent="0.2">
      <c r="A21" s="1" t="s">
        <v>3</v>
      </c>
      <c r="B21" s="1">
        <v>0.1938</v>
      </c>
    </row>
    <row r="22" spans="1:14" x14ac:dyDescent="0.2">
      <c r="A22" s="1" t="s">
        <v>5</v>
      </c>
      <c r="B22" s="1">
        <v>1720</v>
      </c>
    </row>
    <row r="23" spans="1:14" x14ac:dyDescent="0.2">
      <c r="A23" s="1" t="s">
        <v>6</v>
      </c>
      <c r="B23" s="2">
        <f>B22/12</f>
        <v>143.33333333333334</v>
      </c>
      <c r="C23" s="2"/>
      <c r="D23" s="2"/>
      <c r="E23" s="2"/>
      <c r="F23" s="2"/>
    </row>
    <row r="24" spans="1:14" x14ac:dyDescent="0.2">
      <c r="A24" s="1" t="s">
        <v>14</v>
      </c>
      <c r="B24" s="1">
        <v>0.20880000000000001</v>
      </c>
    </row>
    <row r="26" spans="1:14" x14ac:dyDescent="0.2">
      <c r="A26" s="14" t="s">
        <v>22</v>
      </c>
      <c r="B26" s="15"/>
    </row>
    <row r="27" spans="1:14" x14ac:dyDescent="0.2">
      <c r="A27" s="1" t="s">
        <v>18</v>
      </c>
      <c r="B27" s="11">
        <v>500</v>
      </c>
    </row>
    <row r="28" spans="1:14" x14ac:dyDescent="0.2">
      <c r="A28" s="1" t="s">
        <v>19</v>
      </c>
      <c r="B28" s="11">
        <v>700</v>
      </c>
    </row>
    <row r="29" spans="1:14" x14ac:dyDescent="0.2">
      <c r="A29" s="1" t="s">
        <v>20</v>
      </c>
      <c r="B29" s="11">
        <v>800</v>
      </c>
    </row>
    <row r="30" spans="1:14" x14ac:dyDescent="0.2">
      <c r="A30" s="1" t="s">
        <v>21</v>
      </c>
      <c r="B30" s="11">
        <v>1000</v>
      </c>
    </row>
    <row r="31" spans="1:14" x14ac:dyDescent="0.2">
      <c r="B31" s="11"/>
    </row>
    <row r="32" spans="1:14" x14ac:dyDescent="0.2">
      <c r="A32" s="14" t="s">
        <v>25</v>
      </c>
      <c r="B32" s="16">
        <v>1000</v>
      </c>
    </row>
    <row r="33" spans="1:5" s="4" customFormat="1" x14ac:dyDescent="0.2"/>
    <row r="34" spans="1:5" x14ac:dyDescent="0.2">
      <c r="A34" s="14" t="s">
        <v>36</v>
      </c>
      <c r="B34" s="14"/>
    </row>
    <row r="35" spans="1:5" x14ac:dyDescent="0.2">
      <c r="A35" s="1" t="s">
        <v>15</v>
      </c>
      <c r="B35" s="11">
        <v>8700</v>
      </c>
    </row>
    <row r="36" spans="1:5" x14ac:dyDescent="0.2">
      <c r="A36" s="4" t="s">
        <v>16</v>
      </c>
      <c r="B36" s="11">
        <v>7000</v>
      </c>
    </row>
    <row r="37" spans="1:5" x14ac:dyDescent="0.2">
      <c r="A37" s="1" t="s">
        <v>10</v>
      </c>
      <c r="B37" s="11">
        <v>6300</v>
      </c>
    </row>
    <row r="38" spans="1:5" x14ac:dyDescent="0.2">
      <c r="A38" s="1" t="s">
        <v>0</v>
      </c>
      <c r="B38" s="11">
        <v>5600</v>
      </c>
    </row>
    <row r="39" spans="1:5" x14ac:dyDescent="0.2">
      <c r="A39" s="1" t="s">
        <v>11</v>
      </c>
      <c r="B39" s="11">
        <v>5000</v>
      </c>
    </row>
    <row r="40" spans="1:5" x14ac:dyDescent="0.2">
      <c r="A40" s="1" t="s">
        <v>17</v>
      </c>
      <c r="B40" s="11">
        <v>6300</v>
      </c>
      <c r="E40" s="2"/>
    </row>
    <row r="50" spans="1:1" x14ac:dyDescent="0.2">
      <c r="A50" s="18" t="s">
        <v>39</v>
      </c>
    </row>
    <row r="51" spans="1:1" x14ac:dyDescent="0.2">
      <c r="A51" s="18">
        <v>0</v>
      </c>
    </row>
    <row r="52" spans="1:1" x14ac:dyDescent="0.2">
      <c r="A52" s="18">
        <v>1</v>
      </c>
    </row>
  </sheetData>
  <sheetProtection sheet="1" objects="1" scenarios="1" formatColumns="0"/>
  <mergeCells count="1">
    <mergeCell ref="L15:N15"/>
  </mergeCells>
  <phoneticPr fontId="1" type="noConversion"/>
  <conditionalFormatting sqref="B3:B13">
    <cfRule type="expression" dxfId="6" priority="3">
      <formula>B3&lt;&gt;""</formula>
    </cfRule>
  </conditionalFormatting>
  <conditionalFormatting sqref="B3:F13">
    <cfRule type="expression" dxfId="5" priority="2">
      <formula>B3=""</formula>
    </cfRule>
  </conditionalFormatting>
  <conditionalFormatting sqref="C3:F13">
    <cfRule type="expression" dxfId="4" priority="1">
      <formula>C3&lt;&gt;""</formula>
    </cfRule>
  </conditionalFormatting>
  <conditionalFormatting sqref="F3:F13">
    <cfRule type="expression" dxfId="3" priority="11">
      <formula>F3&lt;&gt;""</formula>
    </cfRule>
  </conditionalFormatting>
  <conditionalFormatting sqref="H3:J13">
    <cfRule type="expression" dxfId="2" priority="4">
      <formula>H3&lt;&gt;""</formula>
    </cfRule>
    <cfRule type="expression" dxfId="1" priority="5">
      <formula>H3=""</formula>
    </cfRule>
  </conditionalFormatting>
  <conditionalFormatting sqref="P3:P13">
    <cfRule type="expression" dxfId="0" priority="12">
      <formula>NOT(ISNONTEXT(P3))</formula>
    </cfRule>
  </conditionalFormatting>
  <dataValidations count="5">
    <dataValidation type="list" allowBlank="1" showInputMessage="1" showErrorMessage="1" sqref="J3:J13" xr:uid="{00000000-0002-0000-0000-000000000000}">
      <formula1>"0,1"</formula1>
    </dataValidation>
    <dataValidation type="list" allowBlank="1" showInputMessage="1" showErrorMessage="1" sqref="B3:B8 B10:B13" xr:uid="{00000000-0002-0000-0000-000001000000}">
      <formula1>$A$35:$A$40</formula1>
    </dataValidation>
    <dataValidation type="list" allowBlank="1" showInputMessage="1" showErrorMessage="1" sqref="I3:I13" xr:uid="{00000000-0002-0000-0000-000002000000}">
      <formula1>IF((B3="kierownik merytoryczny projektu")+(B3="koordynator projektu"),$A$51:$A$52,$A$50)</formula1>
    </dataValidation>
    <dataValidation type="list" allowBlank="1" showInputMessage="1" showErrorMessage="1" sqref="H3:H13" xr:uid="{00000000-0002-0000-0000-000003000000}">
      <formula1>IF((B3="kierownik merytoryczny projektu")+(B3="koordynator projektu"),$A$27:$A$30,$A$50)</formula1>
    </dataValidation>
    <dataValidation type="list" allowBlank="1" showInputMessage="1" showErrorMessage="1" promptTitle="wybierz z listy rozwijanej" sqref="B9" xr:uid="{00000000-0002-0000-0000-000004000000}">
      <formula1>$A$35:$A$40</formula1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Gwizdek-Wiśniewska</dc:creator>
  <cp:lastModifiedBy>Anna Gwizdek-Wiśniewska</cp:lastModifiedBy>
  <cp:lastPrinted>2021-10-13T09:15:00Z</cp:lastPrinted>
  <dcterms:created xsi:type="dcterms:W3CDTF">2020-09-08T06:52:00Z</dcterms:created>
  <dcterms:modified xsi:type="dcterms:W3CDTF">2025-03-25T13:54:58Z</dcterms:modified>
</cp:coreProperties>
</file>